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Q-Daten_Austausch\DRI\Einsatzstofftagebuch\"/>
    </mc:Choice>
  </mc:AlternateContent>
  <xr:revisionPtr revIDLastSave="0" documentId="8_{D0742523-9E06-44E6-80A7-DC9C05434B78}" xr6:coauthVersionLast="47" xr6:coauthVersionMax="47" xr10:uidLastSave="{00000000-0000-0000-0000-000000000000}"/>
  <bookViews>
    <workbookView xWindow="-28920" yWindow="-120" windowWidth="29040" windowHeight="15720" tabRatio="597" xr2:uid="{00000000-000D-0000-FFFF-FFFF00000000}"/>
  </bookViews>
  <sheets>
    <sheet name="Januar" sheetId="1" r:id="rId1"/>
    <sheet name="Februar" sheetId="16" r:id="rId2"/>
    <sheet name="März" sheetId="17" r:id="rId3"/>
    <sheet name="April" sheetId="18" r:id="rId4"/>
    <sheet name="Mai" sheetId="20" r:id="rId5"/>
    <sheet name="Juni" sheetId="21" r:id="rId6"/>
    <sheet name="Juli" sheetId="22" r:id="rId7"/>
    <sheet name="August" sheetId="25" r:id="rId8"/>
    <sheet name="September" sheetId="26" r:id="rId9"/>
    <sheet name="Oktober" sheetId="27" r:id="rId10"/>
    <sheet name="November" sheetId="28" r:id="rId11"/>
    <sheet name="Dezember" sheetId="29" r:id="rId12"/>
    <sheet name="Nachweisbuch" sheetId="13" r:id="rId13"/>
    <sheet name="Güllemengen-Berechnung" sheetId="14" r:id="rId14"/>
    <sheet name="Übersicht" sheetId="15" r:id="rId15"/>
  </sheets>
  <definedNames>
    <definedName name="_xlnm.Print_Area" localSheetId="3">April!$A:$R</definedName>
    <definedName name="_xlnm.Print_Area" localSheetId="7">August!$A:$R</definedName>
    <definedName name="_xlnm.Print_Area" localSheetId="11">Dezember!$A:$R</definedName>
    <definedName name="_xlnm.Print_Area" localSheetId="1">Februar!$A:$R</definedName>
    <definedName name="_xlnm.Print_Area" localSheetId="0">Januar!$A:$R</definedName>
    <definedName name="_xlnm.Print_Area" localSheetId="6">Juli!$A:$R</definedName>
    <definedName name="_xlnm.Print_Area" localSheetId="5">Juni!$A:$R</definedName>
    <definedName name="_xlnm.Print_Area" localSheetId="4">Mai!$A:$R</definedName>
    <definedName name="_xlnm.Print_Area" localSheetId="2">März!$A:$R</definedName>
    <definedName name="_xlnm.Print_Area" localSheetId="12">Nachweisbuch!$A:$L</definedName>
    <definedName name="_xlnm.Print_Area" localSheetId="10">November!$A:$R</definedName>
    <definedName name="_xlnm.Print_Area" localSheetId="9">Oktober!$A:$R</definedName>
    <definedName name="_xlnm.Print_Area" localSheetId="8">September!$A:$R</definedName>
    <definedName name="_xlnm.Print_Area" localSheetId="14">Übersicht!$A:$Q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2" i="1" l="1"/>
  <c r="E12" i="29"/>
  <c r="E14" i="29"/>
  <c r="E16" i="29"/>
  <c r="E19" i="29"/>
  <c r="E21" i="29"/>
  <c r="E25" i="29"/>
  <c r="E29" i="29"/>
  <c r="E33" i="29"/>
  <c r="E37" i="29"/>
  <c r="E40" i="29"/>
  <c r="E41" i="29"/>
  <c r="E15" i="29"/>
  <c r="E20" i="29"/>
  <c r="O22" i="15"/>
  <c r="O21" i="15"/>
  <c r="O20" i="15"/>
  <c r="O19" i="15"/>
  <c r="O18" i="15"/>
  <c r="O17" i="15"/>
  <c r="O16" i="15"/>
  <c r="O12" i="15"/>
  <c r="O30" i="15"/>
  <c r="O28" i="15"/>
  <c r="N30" i="15"/>
  <c r="N28" i="15"/>
  <c r="N22" i="15"/>
  <c r="N21" i="15"/>
  <c r="N20" i="15"/>
  <c r="N19" i="15"/>
  <c r="N18" i="15"/>
  <c r="N17" i="15"/>
  <c r="N16" i="15"/>
  <c r="N11" i="15"/>
  <c r="M30" i="15"/>
  <c r="M28" i="15"/>
  <c r="M13" i="27"/>
  <c r="M22" i="15"/>
  <c r="M21" i="15"/>
  <c r="M20" i="15"/>
  <c r="M19" i="15"/>
  <c r="M18" i="15"/>
  <c r="M17" i="15"/>
  <c r="M16" i="15"/>
  <c r="M12" i="15"/>
  <c r="L30" i="15"/>
  <c r="L28" i="15"/>
  <c r="L22" i="15"/>
  <c r="L21" i="15"/>
  <c r="L20" i="15"/>
  <c r="L19" i="15"/>
  <c r="L18" i="15"/>
  <c r="L17" i="15"/>
  <c r="L16" i="15"/>
  <c r="K30" i="15"/>
  <c r="K28" i="15"/>
  <c r="K22" i="15"/>
  <c r="K21" i="15"/>
  <c r="K20" i="15"/>
  <c r="K19" i="15"/>
  <c r="K18" i="15"/>
  <c r="K17" i="15"/>
  <c r="K16" i="15"/>
  <c r="J30" i="15"/>
  <c r="J28" i="15"/>
  <c r="J22" i="15"/>
  <c r="J21" i="15"/>
  <c r="J20" i="15"/>
  <c r="J19" i="15"/>
  <c r="J18" i="15"/>
  <c r="J17" i="15"/>
  <c r="J16" i="15"/>
  <c r="I30" i="15"/>
  <c r="I28" i="15"/>
  <c r="I22" i="15"/>
  <c r="I21" i="15"/>
  <c r="I20" i="15"/>
  <c r="I19" i="15"/>
  <c r="I18" i="15"/>
  <c r="I17" i="15"/>
  <c r="I16" i="15"/>
  <c r="H30" i="15"/>
  <c r="H28" i="15"/>
  <c r="H22" i="15"/>
  <c r="H21" i="15"/>
  <c r="H20" i="15"/>
  <c r="H19" i="15"/>
  <c r="H18" i="15"/>
  <c r="H17" i="15"/>
  <c r="H16" i="15"/>
  <c r="H11" i="15"/>
  <c r="G30" i="15"/>
  <c r="G28" i="15"/>
  <c r="G22" i="15"/>
  <c r="G21" i="15"/>
  <c r="G20" i="15"/>
  <c r="G19" i="15"/>
  <c r="G18" i="15"/>
  <c r="G17" i="15"/>
  <c r="G16" i="15"/>
  <c r="G12" i="15"/>
  <c r="G11" i="15"/>
  <c r="F30" i="15"/>
  <c r="F28" i="15"/>
  <c r="F22" i="15"/>
  <c r="F21" i="15"/>
  <c r="F20" i="15"/>
  <c r="F19" i="15"/>
  <c r="F18" i="15"/>
  <c r="F17" i="15"/>
  <c r="F16" i="15"/>
  <c r="E28" i="15"/>
  <c r="D30" i="15"/>
  <c r="D28" i="15"/>
  <c r="E16" i="15"/>
  <c r="B19" i="15"/>
  <c r="B13" i="15"/>
  <c r="O43" i="29"/>
  <c r="N43" i="29"/>
  <c r="K43" i="29"/>
  <c r="J43" i="29"/>
  <c r="I43" i="29"/>
  <c r="H43" i="29"/>
  <c r="G43" i="29"/>
  <c r="F43" i="29"/>
  <c r="K44" i="29" s="1"/>
  <c r="D43" i="29"/>
  <c r="C43" i="29"/>
  <c r="O11" i="15" s="1"/>
  <c r="L42" i="29"/>
  <c r="E42" i="29" s="1"/>
  <c r="M42" i="29" s="1"/>
  <c r="L41" i="29"/>
  <c r="M41" i="29" s="1"/>
  <c r="L40" i="29"/>
  <c r="M40" i="29"/>
  <c r="L39" i="29"/>
  <c r="E39" i="29" s="1"/>
  <c r="M39" i="29" s="1"/>
  <c r="L38" i="29"/>
  <c r="E38" i="29" s="1"/>
  <c r="M38" i="29" s="1"/>
  <c r="L37" i="29"/>
  <c r="M37" i="29" s="1"/>
  <c r="L36" i="29"/>
  <c r="E36" i="29"/>
  <c r="M36" i="29" s="1"/>
  <c r="L35" i="29"/>
  <c r="E35" i="29" s="1"/>
  <c r="M35" i="29" s="1"/>
  <c r="L34" i="29"/>
  <c r="E34" i="29" s="1"/>
  <c r="M34" i="29" s="1"/>
  <c r="L33" i="29"/>
  <c r="M33" i="29" s="1"/>
  <c r="L32" i="29"/>
  <c r="E32" i="29"/>
  <c r="M32" i="29" s="1"/>
  <c r="L31" i="29"/>
  <c r="E31" i="29" s="1"/>
  <c r="M31" i="29" s="1"/>
  <c r="L30" i="29"/>
  <c r="E30" i="29" s="1"/>
  <c r="M30" i="29" s="1"/>
  <c r="L29" i="29"/>
  <c r="M29" i="29" s="1"/>
  <c r="L28" i="29"/>
  <c r="E28" i="29"/>
  <c r="M28" i="29" s="1"/>
  <c r="L27" i="29"/>
  <c r="E27" i="29" s="1"/>
  <c r="M27" i="29" s="1"/>
  <c r="L26" i="29"/>
  <c r="E26" i="29" s="1"/>
  <c r="M26" i="29" s="1"/>
  <c r="L25" i="29"/>
  <c r="M25" i="29" s="1"/>
  <c r="L24" i="29"/>
  <c r="E24" i="29"/>
  <c r="M24" i="29" s="1"/>
  <c r="L23" i="29"/>
  <c r="E23" i="29" s="1"/>
  <c r="M23" i="29" s="1"/>
  <c r="L22" i="29"/>
  <c r="E22" i="29" s="1"/>
  <c r="M22" i="29" s="1"/>
  <c r="L21" i="29"/>
  <c r="M21" i="29" s="1"/>
  <c r="L20" i="29"/>
  <c r="M20" i="29"/>
  <c r="L19" i="29"/>
  <c r="M19" i="29" s="1"/>
  <c r="L18" i="29"/>
  <c r="E18" i="29" s="1"/>
  <c r="M18" i="29" s="1"/>
  <c r="L17" i="29"/>
  <c r="E17" i="29" s="1"/>
  <c r="M17" i="29" s="1"/>
  <c r="L16" i="29"/>
  <c r="M16" i="29"/>
  <c r="L15" i="29"/>
  <c r="M15" i="29" s="1"/>
  <c r="L14" i="29"/>
  <c r="M14" i="29" s="1"/>
  <c r="L13" i="29"/>
  <c r="E13" i="29" s="1"/>
  <c r="M13" i="29" s="1"/>
  <c r="L12" i="29"/>
  <c r="L43" i="29" s="1"/>
  <c r="O24" i="15" s="1"/>
  <c r="O42" i="28"/>
  <c r="N42" i="28"/>
  <c r="K42" i="28"/>
  <c r="J42" i="28"/>
  <c r="I42" i="28"/>
  <c r="H42" i="28"/>
  <c r="G42" i="28"/>
  <c r="F42" i="28"/>
  <c r="D42" i="28"/>
  <c r="N12" i="15" s="1"/>
  <c r="C42" i="28"/>
  <c r="L41" i="28"/>
  <c r="E41" i="28" s="1"/>
  <c r="M41" i="28" s="1"/>
  <c r="L40" i="28"/>
  <c r="E40" i="28" s="1"/>
  <c r="M40" i="28" s="1"/>
  <c r="L39" i="28"/>
  <c r="E39" i="28" s="1"/>
  <c r="M39" i="28" s="1"/>
  <c r="L38" i="28"/>
  <c r="E38" i="28" s="1"/>
  <c r="M38" i="28" s="1"/>
  <c r="L37" i="28"/>
  <c r="E37" i="28" s="1"/>
  <c r="M37" i="28" s="1"/>
  <c r="L36" i="28"/>
  <c r="E36" i="28" s="1"/>
  <c r="M36" i="28" s="1"/>
  <c r="L35" i="28"/>
  <c r="E35" i="28" s="1"/>
  <c r="M35" i="28" s="1"/>
  <c r="L34" i="28"/>
  <c r="E34" i="28" s="1"/>
  <c r="M34" i="28" s="1"/>
  <c r="L33" i="28"/>
  <c r="E33" i="28" s="1"/>
  <c r="M33" i="28" s="1"/>
  <c r="L32" i="28"/>
  <c r="E32" i="28" s="1"/>
  <c r="M32" i="28" s="1"/>
  <c r="L31" i="28"/>
  <c r="E31" i="28" s="1"/>
  <c r="M31" i="28" s="1"/>
  <c r="L30" i="28"/>
  <c r="E30" i="28" s="1"/>
  <c r="M30" i="28" s="1"/>
  <c r="L29" i="28"/>
  <c r="E29" i="28" s="1"/>
  <c r="M29" i="28" s="1"/>
  <c r="L28" i="28"/>
  <c r="E28" i="28" s="1"/>
  <c r="M28" i="28" s="1"/>
  <c r="L27" i="28"/>
  <c r="E27" i="28" s="1"/>
  <c r="M27" i="28" s="1"/>
  <c r="L26" i="28"/>
  <c r="E26" i="28" s="1"/>
  <c r="M26" i="28" s="1"/>
  <c r="L25" i="28"/>
  <c r="E25" i="28" s="1"/>
  <c r="M25" i="28" s="1"/>
  <c r="L24" i="28"/>
  <c r="E24" i="28"/>
  <c r="M24" i="28" s="1"/>
  <c r="L23" i="28"/>
  <c r="E23" i="28" s="1"/>
  <c r="M23" i="28" s="1"/>
  <c r="L22" i="28"/>
  <c r="E22" i="28" s="1"/>
  <c r="M22" i="28" s="1"/>
  <c r="L21" i="28"/>
  <c r="E21" i="28" s="1"/>
  <c r="M21" i="28" s="1"/>
  <c r="L20" i="28"/>
  <c r="E20" i="28" s="1"/>
  <c r="M20" i="28" s="1"/>
  <c r="L19" i="28"/>
  <c r="E19" i="28" s="1"/>
  <c r="M19" i="28" s="1"/>
  <c r="L18" i="28"/>
  <c r="E18" i="28" s="1"/>
  <c r="M18" i="28" s="1"/>
  <c r="L17" i="28"/>
  <c r="E17" i="28" s="1"/>
  <c r="M17" i="28" s="1"/>
  <c r="L16" i="28"/>
  <c r="E16" i="28"/>
  <c r="M16" i="28" s="1"/>
  <c r="L15" i="28"/>
  <c r="E15" i="28" s="1"/>
  <c r="M15" i="28" s="1"/>
  <c r="L14" i="28"/>
  <c r="E14" i="28" s="1"/>
  <c r="M14" i="28" s="1"/>
  <c r="L13" i="28"/>
  <c r="E13" i="28" s="1"/>
  <c r="M13" i="28" s="1"/>
  <c r="L12" i="28"/>
  <c r="K43" i="27"/>
  <c r="J43" i="27"/>
  <c r="H43" i="27"/>
  <c r="G43" i="27"/>
  <c r="F43" i="27"/>
  <c r="D43" i="27"/>
  <c r="C43" i="27"/>
  <c r="M11" i="15" s="1"/>
  <c r="K42" i="26"/>
  <c r="J42" i="26"/>
  <c r="I42" i="26"/>
  <c r="H42" i="26"/>
  <c r="G42" i="26"/>
  <c r="F42" i="26"/>
  <c r="D42" i="26"/>
  <c r="L12" i="15" s="1"/>
  <c r="C42" i="26"/>
  <c r="L11" i="15" s="1"/>
  <c r="K43" i="25"/>
  <c r="J43" i="25"/>
  <c r="I43" i="25"/>
  <c r="H43" i="25"/>
  <c r="G43" i="25"/>
  <c r="F43" i="25"/>
  <c r="D43" i="25"/>
  <c r="K12" i="15" s="1"/>
  <c r="C43" i="25"/>
  <c r="K11" i="15" s="1"/>
  <c r="K43" i="22"/>
  <c r="J43" i="22"/>
  <c r="I43" i="22"/>
  <c r="H43" i="22"/>
  <c r="G43" i="22"/>
  <c r="F43" i="22"/>
  <c r="D43" i="22"/>
  <c r="J12" i="15" s="1"/>
  <c r="C43" i="22"/>
  <c r="J11" i="15" s="1"/>
  <c r="K42" i="21"/>
  <c r="J42" i="21"/>
  <c r="I42" i="21"/>
  <c r="H42" i="21"/>
  <c r="G42" i="21"/>
  <c r="F42" i="21"/>
  <c r="D42" i="21"/>
  <c r="C42" i="21"/>
  <c r="I11" i="15" s="1"/>
  <c r="K43" i="20"/>
  <c r="J43" i="20"/>
  <c r="I43" i="20"/>
  <c r="H43" i="20"/>
  <c r="K44" i="20" s="1"/>
  <c r="G43" i="20"/>
  <c r="F43" i="20"/>
  <c r="D43" i="20"/>
  <c r="C43" i="20"/>
  <c r="K42" i="18"/>
  <c r="J42" i="18"/>
  <c r="I42" i="18"/>
  <c r="H42" i="18"/>
  <c r="G42" i="18"/>
  <c r="F42" i="18"/>
  <c r="D42" i="18"/>
  <c r="C42" i="18"/>
  <c r="K43" i="17"/>
  <c r="J43" i="17"/>
  <c r="I43" i="17"/>
  <c r="H43" i="17"/>
  <c r="G43" i="17"/>
  <c r="F43" i="17"/>
  <c r="D43" i="17"/>
  <c r="F12" i="15" s="1"/>
  <c r="C43" i="17"/>
  <c r="F11" i="15" s="1"/>
  <c r="K41" i="16"/>
  <c r="E21" i="15" s="1"/>
  <c r="J41" i="16"/>
  <c r="E20" i="15" s="1"/>
  <c r="I41" i="16"/>
  <c r="E19" i="15" s="1"/>
  <c r="H41" i="16"/>
  <c r="E18" i="15" s="1"/>
  <c r="G41" i="16"/>
  <c r="E17" i="15" s="1"/>
  <c r="F41" i="16"/>
  <c r="D41" i="16"/>
  <c r="E12" i="15" s="1"/>
  <c r="C41" i="16"/>
  <c r="E11" i="15" s="1"/>
  <c r="K43" i="1"/>
  <c r="J43" i="1"/>
  <c r="I43" i="1"/>
  <c r="D19" i="15" s="1"/>
  <c r="H43" i="1"/>
  <c r="G43" i="1"/>
  <c r="F43" i="1"/>
  <c r="D43" i="1"/>
  <c r="C43" i="1"/>
  <c r="I43" i="27"/>
  <c r="O43" i="1"/>
  <c r="O43" i="27"/>
  <c r="N43" i="27"/>
  <c r="L42" i="27"/>
  <c r="E42" i="27" s="1"/>
  <c r="M42" i="27" s="1"/>
  <c r="L41" i="27"/>
  <c r="E41" i="27"/>
  <c r="M41" i="27" s="1"/>
  <c r="L40" i="27"/>
  <c r="E40" i="27" s="1"/>
  <c r="M40" i="27" s="1"/>
  <c r="L39" i="27"/>
  <c r="E39" i="27" s="1"/>
  <c r="M39" i="27" s="1"/>
  <c r="L38" i="27"/>
  <c r="E38" i="27" s="1"/>
  <c r="L37" i="27"/>
  <c r="E37" i="27"/>
  <c r="M37" i="27" s="1"/>
  <c r="L36" i="27"/>
  <c r="E36" i="27" s="1"/>
  <c r="M36" i="27" s="1"/>
  <c r="L35" i="27"/>
  <c r="E35" i="27" s="1"/>
  <c r="M35" i="27" s="1"/>
  <c r="L34" i="27"/>
  <c r="E34" i="27" s="1"/>
  <c r="M34" i="27" s="1"/>
  <c r="L33" i="27"/>
  <c r="E33" i="27"/>
  <c r="M33" i="27" s="1"/>
  <c r="L32" i="27"/>
  <c r="E32" i="27" s="1"/>
  <c r="M32" i="27" s="1"/>
  <c r="L31" i="27"/>
  <c r="E31" i="27" s="1"/>
  <c r="M31" i="27" s="1"/>
  <c r="L30" i="27"/>
  <c r="E30" i="27" s="1"/>
  <c r="M30" i="27" s="1"/>
  <c r="L29" i="27"/>
  <c r="E29" i="27"/>
  <c r="M29" i="27" s="1"/>
  <c r="L28" i="27"/>
  <c r="E28" i="27" s="1"/>
  <c r="M28" i="27" s="1"/>
  <c r="L27" i="27"/>
  <c r="E27" i="27" s="1"/>
  <c r="M27" i="27" s="1"/>
  <c r="L26" i="27"/>
  <c r="E26" i="27" s="1"/>
  <c r="M26" i="27" s="1"/>
  <c r="L25" i="27"/>
  <c r="E25" i="27"/>
  <c r="M25" i="27" s="1"/>
  <c r="L24" i="27"/>
  <c r="E24" i="27" s="1"/>
  <c r="M24" i="27" s="1"/>
  <c r="L23" i="27"/>
  <c r="E23" i="27" s="1"/>
  <c r="M23" i="27" s="1"/>
  <c r="L22" i="27"/>
  <c r="E22" i="27" s="1"/>
  <c r="M22" i="27" s="1"/>
  <c r="L21" i="27"/>
  <c r="E21" i="27"/>
  <c r="M21" i="27" s="1"/>
  <c r="L20" i="27"/>
  <c r="E20" i="27" s="1"/>
  <c r="M20" i="27" s="1"/>
  <c r="L19" i="27"/>
  <c r="E19" i="27" s="1"/>
  <c r="M19" i="27" s="1"/>
  <c r="L18" i="27"/>
  <c r="E18" i="27" s="1"/>
  <c r="M18" i="27" s="1"/>
  <c r="L17" i="27"/>
  <c r="E17" i="27"/>
  <c r="M17" i="27" s="1"/>
  <c r="L16" i="27"/>
  <c r="E16" i="27" s="1"/>
  <c r="M16" i="27" s="1"/>
  <c r="L15" i="27"/>
  <c r="E15" i="27" s="1"/>
  <c r="M15" i="27" s="1"/>
  <c r="L14" i="27"/>
  <c r="E14" i="27" s="1"/>
  <c r="M14" i="27" s="1"/>
  <c r="L13" i="27"/>
  <c r="E13" i="27" s="1"/>
  <c r="L12" i="27"/>
  <c r="L43" i="27" s="1"/>
  <c r="M24" i="15" s="1"/>
  <c r="O42" i="26"/>
  <c r="N42" i="26"/>
  <c r="L41" i="26"/>
  <c r="E41" i="26" s="1"/>
  <c r="M41" i="26" s="1"/>
  <c r="L40" i="26"/>
  <c r="E40" i="26"/>
  <c r="M40" i="26" s="1"/>
  <c r="L39" i="26"/>
  <c r="E39" i="26" s="1"/>
  <c r="M39" i="26" s="1"/>
  <c r="L38" i="26"/>
  <c r="E38" i="26" s="1"/>
  <c r="M38" i="26" s="1"/>
  <c r="M37" i="26"/>
  <c r="L37" i="26"/>
  <c r="E37" i="26"/>
  <c r="L36" i="26"/>
  <c r="E36" i="26" s="1"/>
  <c r="M36" i="26" s="1"/>
  <c r="L35" i="26"/>
  <c r="E35" i="26" s="1"/>
  <c r="M35" i="26" s="1"/>
  <c r="L34" i="26"/>
  <c r="E34" i="26"/>
  <c r="M34" i="26" s="1"/>
  <c r="L33" i="26"/>
  <c r="E33" i="26" s="1"/>
  <c r="M33" i="26" s="1"/>
  <c r="L32" i="26"/>
  <c r="E32" i="26"/>
  <c r="M32" i="26" s="1"/>
  <c r="L31" i="26"/>
  <c r="E31" i="26" s="1"/>
  <c r="M31" i="26" s="1"/>
  <c r="L30" i="26"/>
  <c r="E30" i="26"/>
  <c r="M30" i="26" s="1"/>
  <c r="L29" i="26"/>
  <c r="E29" i="26" s="1"/>
  <c r="M29" i="26" s="1"/>
  <c r="L28" i="26"/>
  <c r="E28" i="26"/>
  <c r="M28" i="26" s="1"/>
  <c r="L27" i="26"/>
  <c r="E27" i="26" s="1"/>
  <c r="M27" i="26" s="1"/>
  <c r="L26" i="26"/>
  <c r="E26" i="26" s="1"/>
  <c r="M26" i="26" s="1"/>
  <c r="L25" i="26"/>
  <c r="E25" i="26" s="1"/>
  <c r="M25" i="26" s="1"/>
  <c r="L24" i="26"/>
  <c r="E24" i="26" s="1"/>
  <c r="M24" i="26" s="1"/>
  <c r="L23" i="26"/>
  <c r="E23" i="26" s="1"/>
  <c r="M23" i="26" s="1"/>
  <c r="L22" i="26"/>
  <c r="E22" i="26"/>
  <c r="M22" i="26" s="1"/>
  <c r="L21" i="26"/>
  <c r="E21" i="26" s="1"/>
  <c r="M21" i="26" s="1"/>
  <c r="L20" i="26"/>
  <c r="E20" i="26"/>
  <c r="M20" i="26" s="1"/>
  <c r="L19" i="26"/>
  <c r="E19" i="26" s="1"/>
  <c r="M19" i="26" s="1"/>
  <c r="L18" i="26"/>
  <c r="E18" i="26"/>
  <c r="M18" i="26" s="1"/>
  <c r="L17" i="26"/>
  <c r="E17" i="26" s="1"/>
  <c r="M17" i="26" s="1"/>
  <c r="L16" i="26"/>
  <c r="E16" i="26"/>
  <c r="M16" i="26" s="1"/>
  <c r="L15" i="26"/>
  <c r="E15" i="26" s="1"/>
  <c r="M15" i="26" s="1"/>
  <c r="L14" i="26"/>
  <c r="E14" i="26" s="1"/>
  <c r="M14" i="26" s="1"/>
  <c r="L13" i="26"/>
  <c r="E13" i="26" s="1"/>
  <c r="M13" i="26" s="1"/>
  <c r="L12" i="26"/>
  <c r="E12" i="26" s="1"/>
  <c r="E42" i="26" s="1"/>
  <c r="L13" i="15" s="1"/>
  <c r="O43" i="25"/>
  <c r="N43" i="25"/>
  <c r="L42" i="25"/>
  <c r="E42" i="25" s="1"/>
  <c r="M42" i="25" s="1"/>
  <c r="L41" i="25"/>
  <c r="E41" i="25" s="1"/>
  <c r="M41" i="25" s="1"/>
  <c r="L40" i="25"/>
  <c r="E40" i="25"/>
  <c r="M40" i="25" s="1"/>
  <c r="L39" i="25"/>
  <c r="E39" i="25" s="1"/>
  <c r="M39" i="25" s="1"/>
  <c r="L38" i="25"/>
  <c r="E38" i="25" s="1"/>
  <c r="M38" i="25" s="1"/>
  <c r="L37" i="25"/>
  <c r="E37" i="25" s="1"/>
  <c r="M37" i="25" s="1"/>
  <c r="L36" i="25"/>
  <c r="E36" i="25"/>
  <c r="M36" i="25" s="1"/>
  <c r="L35" i="25"/>
  <c r="E35" i="25" s="1"/>
  <c r="M35" i="25" s="1"/>
  <c r="L34" i="25"/>
  <c r="E34" i="25" s="1"/>
  <c r="M34" i="25" s="1"/>
  <c r="L33" i="25"/>
  <c r="E33" i="25" s="1"/>
  <c r="M33" i="25" s="1"/>
  <c r="L32" i="25"/>
  <c r="E32" i="25"/>
  <c r="M32" i="25" s="1"/>
  <c r="L31" i="25"/>
  <c r="E31" i="25" s="1"/>
  <c r="M31" i="25" s="1"/>
  <c r="L30" i="25"/>
  <c r="E30" i="25" s="1"/>
  <c r="M30" i="25" s="1"/>
  <c r="L29" i="25"/>
  <c r="E29" i="25" s="1"/>
  <c r="M29" i="25" s="1"/>
  <c r="L28" i="25"/>
  <c r="E28" i="25"/>
  <c r="M28" i="25" s="1"/>
  <c r="L27" i="25"/>
  <c r="E27" i="25" s="1"/>
  <c r="M27" i="25" s="1"/>
  <c r="L26" i="25"/>
  <c r="E26" i="25" s="1"/>
  <c r="M26" i="25" s="1"/>
  <c r="L25" i="25"/>
  <c r="E25" i="25" s="1"/>
  <c r="M25" i="25" s="1"/>
  <c r="L24" i="25"/>
  <c r="E24" i="25"/>
  <c r="M24" i="25" s="1"/>
  <c r="L23" i="25"/>
  <c r="E23" i="25" s="1"/>
  <c r="M23" i="25" s="1"/>
  <c r="L22" i="25"/>
  <c r="E22" i="25" s="1"/>
  <c r="M22" i="25" s="1"/>
  <c r="L21" i="25"/>
  <c r="E21" i="25" s="1"/>
  <c r="M21" i="25" s="1"/>
  <c r="L20" i="25"/>
  <c r="E20" i="25"/>
  <c r="M20" i="25" s="1"/>
  <c r="L19" i="25"/>
  <c r="E19" i="25" s="1"/>
  <c r="M19" i="25" s="1"/>
  <c r="L18" i="25"/>
  <c r="E18" i="25" s="1"/>
  <c r="M18" i="25" s="1"/>
  <c r="L17" i="25"/>
  <c r="E17" i="25" s="1"/>
  <c r="M17" i="25" s="1"/>
  <c r="L16" i="25"/>
  <c r="E16" i="25"/>
  <c r="M16" i="25" s="1"/>
  <c r="L15" i="25"/>
  <c r="E15" i="25" s="1"/>
  <c r="M15" i="25" s="1"/>
  <c r="L14" i="25"/>
  <c r="E14" i="25" s="1"/>
  <c r="M14" i="25" s="1"/>
  <c r="L13" i="25"/>
  <c r="E13" i="25" s="1"/>
  <c r="M13" i="25" s="1"/>
  <c r="L12" i="25"/>
  <c r="L43" i="25" s="1"/>
  <c r="K24" i="15" s="1"/>
  <c r="O43" i="22"/>
  <c r="N43" i="22"/>
  <c r="L42" i="22"/>
  <c r="E42" i="22" s="1"/>
  <c r="M42" i="22" s="1"/>
  <c r="L41" i="22"/>
  <c r="E41" i="22" s="1"/>
  <c r="M41" i="22" s="1"/>
  <c r="L40" i="22"/>
  <c r="E40" i="22"/>
  <c r="M40" i="22" s="1"/>
  <c r="L39" i="22"/>
  <c r="E39" i="22"/>
  <c r="M39" i="22" s="1"/>
  <c r="L38" i="22"/>
  <c r="E38" i="22" s="1"/>
  <c r="M38" i="22" s="1"/>
  <c r="L37" i="22"/>
  <c r="E37" i="22" s="1"/>
  <c r="M37" i="22" s="1"/>
  <c r="L36" i="22"/>
  <c r="E36" i="22"/>
  <c r="M36" i="22" s="1"/>
  <c r="L35" i="22"/>
  <c r="E35" i="22"/>
  <c r="M35" i="22" s="1"/>
  <c r="L34" i="22"/>
  <c r="E34" i="22" s="1"/>
  <c r="M34" i="22" s="1"/>
  <c r="L33" i="22"/>
  <c r="E33" i="22" s="1"/>
  <c r="M33" i="22" s="1"/>
  <c r="L32" i="22"/>
  <c r="E32" i="22"/>
  <c r="M32" i="22" s="1"/>
  <c r="L31" i="22"/>
  <c r="E31" i="22"/>
  <c r="M31" i="22" s="1"/>
  <c r="L30" i="22"/>
  <c r="E30" i="22" s="1"/>
  <c r="M30" i="22" s="1"/>
  <c r="L29" i="22"/>
  <c r="E29" i="22" s="1"/>
  <c r="M29" i="22" s="1"/>
  <c r="L28" i="22"/>
  <c r="E28" i="22"/>
  <c r="M28" i="22" s="1"/>
  <c r="L27" i="22"/>
  <c r="E27" i="22"/>
  <c r="M27" i="22" s="1"/>
  <c r="L26" i="22"/>
  <c r="E26" i="22" s="1"/>
  <c r="M26" i="22" s="1"/>
  <c r="L25" i="22"/>
  <c r="E25" i="22" s="1"/>
  <c r="M25" i="22" s="1"/>
  <c r="L24" i="22"/>
  <c r="E24" i="22"/>
  <c r="M24" i="22" s="1"/>
  <c r="L23" i="22"/>
  <c r="E23" i="22"/>
  <c r="M23" i="22" s="1"/>
  <c r="L22" i="22"/>
  <c r="E22" i="22" s="1"/>
  <c r="M22" i="22" s="1"/>
  <c r="L21" i="22"/>
  <c r="E21" i="22" s="1"/>
  <c r="M21" i="22" s="1"/>
  <c r="L20" i="22"/>
  <c r="E20" i="22"/>
  <c r="M20" i="22" s="1"/>
  <c r="L19" i="22"/>
  <c r="E19" i="22"/>
  <c r="M19" i="22" s="1"/>
  <c r="L18" i="22"/>
  <c r="E18" i="22" s="1"/>
  <c r="M18" i="22" s="1"/>
  <c r="L17" i="22"/>
  <c r="E17" i="22" s="1"/>
  <c r="M17" i="22" s="1"/>
  <c r="L16" i="22"/>
  <c r="E16" i="22"/>
  <c r="M16" i="22" s="1"/>
  <c r="L15" i="22"/>
  <c r="E15" i="22"/>
  <c r="M15" i="22" s="1"/>
  <c r="L14" i="22"/>
  <c r="E14" i="22" s="1"/>
  <c r="M14" i="22" s="1"/>
  <c r="L13" i="22"/>
  <c r="E13" i="22" s="1"/>
  <c r="M13" i="22" s="1"/>
  <c r="L12" i="22"/>
  <c r="E12" i="22" s="1"/>
  <c r="E43" i="22" s="1"/>
  <c r="J13" i="15" s="1"/>
  <c r="O42" i="21"/>
  <c r="N42" i="21"/>
  <c r="L41" i="21"/>
  <c r="E41" i="21"/>
  <c r="M41" i="21" s="1"/>
  <c r="L40" i="21"/>
  <c r="E40" i="21"/>
  <c r="M40" i="21" s="1"/>
  <c r="L39" i="21"/>
  <c r="E39" i="21"/>
  <c r="M39" i="21" s="1"/>
  <c r="L38" i="21"/>
  <c r="E38" i="21" s="1"/>
  <c r="M38" i="21" s="1"/>
  <c r="L37" i="21"/>
  <c r="E37" i="21"/>
  <c r="M37" i="21" s="1"/>
  <c r="L36" i="21"/>
  <c r="E36" i="21"/>
  <c r="M36" i="21" s="1"/>
  <c r="L35" i="21"/>
  <c r="E35" i="21" s="1"/>
  <c r="M35" i="21" s="1"/>
  <c r="L34" i="21"/>
  <c r="E34" i="21" s="1"/>
  <c r="M34" i="21" s="1"/>
  <c r="L33" i="21"/>
  <c r="E33" i="21"/>
  <c r="M33" i="21" s="1"/>
  <c r="L32" i="21"/>
  <c r="E32" i="21"/>
  <c r="M32" i="21" s="1"/>
  <c r="L31" i="21"/>
  <c r="E31" i="21" s="1"/>
  <c r="M31" i="21" s="1"/>
  <c r="L30" i="21"/>
  <c r="E30" i="21" s="1"/>
  <c r="M30" i="21" s="1"/>
  <c r="L29" i="21"/>
  <c r="E29" i="21"/>
  <c r="M29" i="21" s="1"/>
  <c r="L28" i="21"/>
  <c r="E28" i="21" s="1"/>
  <c r="M28" i="21" s="1"/>
  <c r="L27" i="21"/>
  <c r="E27" i="21" s="1"/>
  <c r="M27" i="21" s="1"/>
  <c r="L26" i="21"/>
  <c r="E26" i="21" s="1"/>
  <c r="M26" i="21" s="1"/>
  <c r="L25" i="21"/>
  <c r="E25" i="21"/>
  <c r="M25" i="21" s="1"/>
  <c r="L24" i="21"/>
  <c r="E24" i="21" s="1"/>
  <c r="M24" i="21" s="1"/>
  <c r="L23" i="21"/>
  <c r="E23" i="21" s="1"/>
  <c r="M23" i="21" s="1"/>
  <c r="L22" i="21"/>
  <c r="E22" i="21" s="1"/>
  <c r="M22" i="21" s="1"/>
  <c r="L21" i="21"/>
  <c r="E21" i="21" s="1"/>
  <c r="M21" i="21" s="1"/>
  <c r="L20" i="21"/>
  <c r="E20" i="21" s="1"/>
  <c r="M20" i="21" s="1"/>
  <c r="L19" i="21"/>
  <c r="E19" i="21" s="1"/>
  <c r="M19" i="21" s="1"/>
  <c r="L18" i="21"/>
  <c r="E18" i="21" s="1"/>
  <c r="M18" i="21" s="1"/>
  <c r="L17" i="21"/>
  <c r="E17" i="21" s="1"/>
  <c r="M17" i="21" s="1"/>
  <c r="L16" i="21"/>
  <c r="E16" i="21"/>
  <c r="M16" i="21" s="1"/>
  <c r="L15" i="21"/>
  <c r="E15" i="21"/>
  <c r="M15" i="21" s="1"/>
  <c r="L14" i="21"/>
  <c r="E14" i="21" s="1"/>
  <c r="M14" i="21" s="1"/>
  <c r="L13" i="21"/>
  <c r="E13" i="21" s="1"/>
  <c r="M13" i="21" s="1"/>
  <c r="L12" i="21"/>
  <c r="E12" i="21" s="1"/>
  <c r="E42" i="21" s="1"/>
  <c r="I13" i="15" s="1"/>
  <c r="O43" i="20"/>
  <c r="N43" i="20"/>
  <c r="L42" i="20"/>
  <c r="E42" i="20" s="1"/>
  <c r="M42" i="20" s="1"/>
  <c r="L41" i="20"/>
  <c r="E41" i="20" s="1"/>
  <c r="M41" i="20" s="1"/>
  <c r="L40" i="20"/>
  <c r="E40" i="20"/>
  <c r="M40" i="20" s="1"/>
  <c r="L39" i="20"/>
  <c r="E39" i="20" s="1"/>
  <c r="M39" i="20" s="1"/>
  <c r="L38" i="20"/>
  <c r="E38" i="20" s="1"/>
  <c r="M38" i="20" s="1"/>
  <c r="L37" i="20"/>
  <c r="E37" i="20" s="1"/>
  <c r="M37" i="20" s="1"/>
  <c r="L36" i="20"/>
  <c r="E36" i="20"/>
  <c r="M36" i="20" s="1"/>
  <c r="L35" i="20"/>
  <c r="E35" i="20" s="1"/>
  <c r="M35" i="20" s="1"/>
  <c r="L34" i="20"/>
  <c r="E34" i="20" s="1"/>
  <c r="M34" i="20" s="1"/>
  <c r="L33" i="20"/>
  <c r="E33" i="20" s="1"/>
  <c r="M33" i="20" s="1"/>
  <c r="L32" i="20"/>
  <c r="E32" i="20"/>
  <c r="M32" i="20" s="1"/>
  <c r="L31" i="20"/>
  <c r="E31" i="20" s="1"/>
  <c r="M31" i="20" s="1"/>
  <c r="L30" i="20"/>
  <c r="E30" i="20" s="1"/>
  <c r="M30" i="20" s="1"/>
  <c r="L29" i="20"/>
  <c r="E29" i="20" s="1"/>
  <c r="M29" i="20" s="1"/>
  <c r="L28" i="20"/>
  <c r="E28" i="20"/>
  <c r="M28" i="20" s="1"/>
  <c r="L27" i="20"/>
  <c r="E27" i="20" s="1"/>
  <c r="M27" i="20" s="1"/>
  <c r="L26" i="20"/>
  <c r="E26" i="20" s="1"/>
  <c r="M26" i="20" s="1"/>
  <c r="L25" i="20"/>
  <c r="E25" i="20" s="1"/>
  <c r="M25" i="20" s="1"/>
  <c r="L24" i="20"/>
  <c r="E24" i="20"/>
  <c r="M24" i="20" s="1"/>
  <c r="L23" i="20"/>
  <c r="E23" i="20" s="1"/>
  <c r="M23" i="20" s="1"/>
  <c r="L22" i="20"/>
  <c r="E22" i="20" s="1"/>
  <c r="M22" i="20" s="1"/>
  <c r="L21" i="20"/>
  <c r="E21" i="20" s="1"/>
  <c r="M21" i="20" s="1"/>
  <c r="L20" i="20"/>
  <c r="E20" i="20" s="1"/>
  <c r="M20" i="20" s="1"/>
  <c r="L19" i="20"/>
  <c r="E19" i="20" s="1"/>
  <c r="M19" i="20" s="1"/>
  <c r="L18" i="20"/>
  <c r="E18" i="20" s="1"/>
  <c r="M18" i="20" s="1"/>
  <c r="L17" i="20"/>
  <c r="E17" i="20" s="1"/>
  <c r="M17" i="20" s="1"/>
  <c r="L16" i="20"/>
  <c r="E16" i="20"/>
  <c r="M16" i="20" s="1"/>
  <c r="L15" i="20"/>
  <c r="E15" i="20" s="1"/>
  <c r="M15" i="20" s="1"/>
  <c r="L14" i="20"/>
  <c r="E14" i="20" s="1"/>
  <c r="M14" i="20" s="1"/>
  <c r="L13" i="20"/>
  <c r="E13" i="20" s="1"/>
  <c r="M13" i="20" s="1"/>
  <c r="L12" i="20"/>
  <c r="E12" i="20" s="1"/>
  <c r="E43" i="20" s="1"/>
  <c r="H13" i="15" s="1"/>
  <c r="O42" i="18"/>
  <c r="N42" i="18"/>
  <c r="L41" i="18"/>
  <c r="E41" i="18" s="1"/>
  <c r="M41" i="18" s="1"/>
  <c r="L40" i="18"/>
  <c r="E40" i="18"/>
  <c r="M40" i="18" s="1"/>
  <c r="L39" i="18"/>
  <c r="E39" i="18" s="1"/>
  <c r="M39" i="18" s="1"/>
  <c r="L38" i="18"/>
  <c r="E38" i="18" s="1"/>
  <c r="M38" i="18" s="1"/>
  <c r="L37" i="18"/>
  <c r="E37" i="18" s="1"/>
  <c r="M37" i="18" s="1"/>
  <c r="L36" i="18"/>
  <c r="E36" i="18"/>
  <c r="M36" i="18" s="1"/>
  <c r="L35" i="18"/>
  <c r="E35" i="18"/>
  <c r="M35" i="18" s="1"/>
  <c r="L34" i="18"/>
  <c r="E34" i="18" s="1"/>
  <c r="M34" i="18" s="1"/>
  <c r="L33" i="18"/>
  <c r="E33" i="18" s="1"/>
  <c r="M33" i="18" s="1"/>
  <c r="L32" i="18"/>
  <c r="E32" i="18"/>
  <c r="M32" i="18" s="1"/>
  <c r="L31" i="18"/>
  <c r="E31" i="18" s="1"/>
  <c r="M31" i="18" s="1"/>
  <c r="L30" i="18"/>
  <c r="E30" i="18" s="1"/>
  <c r="M30" i="18" s="1"/>
  <c r="L29" i="18"/>
  <c r="E29" i="18" s="1"/>
  <c r="M29" i="18" s="1"/>
  <c r="L28" i="18"/>
  <c r="E28" i="18"/>
  <c r="M28" i="18" s="1"/>
  <c r="L27" i="18"/>
  <c r="E27" i="18"/>
  <c r="M27" i="18" s="1"/>
  <c r="L26" i="18"/>
  <c r="E26" i="18" s="1"/>
  <c r="M26" i="18" s="1"/>
  <c r="L25" i="18"/>
  <c r="E25" i="18" s="1"/>
  <c r="M25" i="18" s="1"/>
  <c r="L24" i="18"/>
  <c r="E24" i="18"/>
  <c r="M24" i="18" s="1"/>
  <c r="L23" i="18"/>
  <c r="E23" i="18" s="1"/>
  <c r="M23" i="18" s="1"/>
  <c r="L22" i="18"/>
  <c r="E22" i="18" s="1"/>
  <c r="M22" i="18" s="1"/>
  <c r="L21" i="18"/>
  <c r="E21" i="18" s="1"/>
  <c r="M21" i="18" s="1"/>
  <c r="L20" i="18"/>
  <c r="E20" i="18"/>
  <c r="M20" i="18" s="1"/>
  <c r="L19" i="18"/>
  <c r="E19" i="18"/>
  <c r="M19" i="18" s="1"/>
  <c r="L18" i="18"/>
  <c r="E18" i="18" s="1"/>
  <c r="M18" i="18" s="1"/>
  <c r="L17" i="18"/>
  <c r="E17" i="18" s="1"/>
  <c r="M17" i="18" s="1"/>
  <c r="L16" i="18"/>
  <c r="E16" i="18"/>
  <c r="M16" i="18" s="1"/>
  <c r="L15" i="18"/>
  <c r="E15" i="18" s="1"/>
  <c r="M15" i="18" s="1"/>
  <c r="L14" i="18"/>
  <c r="E14" i="18" s="1"/>
  <c r="M14" i="18" s="1"/>
  <c r="L13" i="18"/>
  <c r="E13" i="18" s="1"/>
  <c r="M13" i="18" s="1"/>
  <c r="L12" i="18"/>
  <c r="L42" i="18" s="1"/>
  <c r="G24" i="15" s="1"/>
  <c r="O43" i="17"/>
  <c r="N43" i="17"/>
  <c r="K44" i="17"/>
  <c r="L42" i="17"/>
  <c r="E42" i="17" s="1"/>
  <c r="M42" i="17" s="1"/>
  <c r="L41" i="17"/>
  <c r="E41" i="17"/>
  <c r="M41" i="17" s="1"/>
  <c r="L40" i="17"/>
  <c r="E40" i="17"/>
  <c r="M40" i="17" s="1"/>
  <c r="L39" i="17"/>
  <c r="E39" i="17"/>
  <c r="M39" i="17" s="1"/>
  <c r="L38" i="17"/>
  <c r="E38" i="17" s="1"/>
  <c r="M38" i="17" s="1"/>
  <c r="L37" i="17"/>
  <c r="E37" i="17"/>
  <c r="M37" i="17" s="1"/>
  <c r="L36" i="17"/>
  <c r="E36" i="17"/>
  <c r="M36" i="17" s="1"/>
  <c r="L35" i="17"/>
  <c r="E35" i="17" s="1"/>
  <c r="M35" i="17" s="1"/>
  <c r="L34" i="17"/>
  <c r="E34" i="17" s="1"/>
  <c r="M34" i="17" s="1"/>
  <c r="L33" i="17"/>
  <c r="E33" i="17"/>
  <c r="M33" i="17" s="1"/>
  <c r="L32" i="17"/>
  <c r="E32" i="17"/>
  <c r="M32" i="17" s="1"/>
  <c r="L31" i="17"/>
  <c r="E31" i="17"/>
  <c r="M31" i="17" s="1"/>
  <c r="L30" i="17"/>
  <c r="E30" i="17" s="1"/>
  <c r="M30" i="17" s="1"/>
  <c r="L29" i="17"/>
  <c r="E29" i="17"/>
  <c r="M29" i="17" s="1"/>
  <c r="L28" i="17"/>
  <c r="E28" i="17"/>
  <c r="M28" i="17" s="1"/>
  <c r="L27" i="17"/>
  <c r="E27" i="17"/>
  <c r="M27" i="17" s="1"/>
  <c r="L26" i="17"/>
  <c r="E26" i="17" s="1"/>
  <c r="M26" i="17" s="1"/>
  <c r="L25" i="17"/>
  <c r="E25" i="17"/>
  <c r="M25" i="17" s="1"/>
  <c r="L24" i="17"/>
  <c r="E24" i="17"/>
  <c r="M24" i="17" s="1"/>
  <c r="L23" i="17"/>
  <c r="E23" i="17"/>
  <c r="M23" i="17" s="1"/>
  <c r="L22" i="17"/>
  <c r="E22" i="17" s="1"/>
  <c r="M22" i="17" s="1"/>
  <c r="L21" i="17"/>
  <c r="E21" i="17"/>
  <c r="M21" i="17" s="1"/>
  <c r="L20" i="17"/>
  <c r="E20" i="17"/>
  <c r="M20" i="17" s="1"/>
  <c r="L19" i="17"/>
  <c r="E19" i="17"/>
  <c r="M19" i="17" s="1"/>
  <c r="L18" i="17"/>
  <c r="E18" i="17" s="1"/>
  <c r="M18" i="17" s="1"/>
  <c r="L17" i="17"/>
  <c r="E17" i="17"/>
  <c r="M17" i="17" s="1"/>
  <c r="L16" i="17"/>
  <c r="E16" i="17"/>
  <c r="M16" i="17" s="1"/>
  <c r="L15" i="17"/>
  <c r="E15" i="17"/>
  <c r="M15" i="17" s="1"/>
  <c r="L14" i="17"/>
  <c r="E14" i="17" s="1"/>
  <c r="M14" i="17" s="1"/>
  <c r="L13" i="17"/>
  <c r="E13" i="17" s="1"/>
  <c r="M13" i="17" s="1"/>
  <c r="L12" i="17"/>
  <c r="L43" i="17" s="1"/>
  <c r="F24" i="15" s="1"/>
  <c r="N41" i="16"/>
  <c r="E30" i="15" s="1"/>
  <c r="O41" i="16"/>
  <c r="L40" i="16"/>
  <c r="E40" i="16"/>
  <c r="M40" i="16" s="1"/>
  <c r="L39" i="16"/>
  <c r="E39" i="16" s="1"/>
  <c r="M39" i="16" s="1"/>
  <c r="L38" i="16"/>
  <c r="E38" i="16" s="1"/>
  <c r="M38" i="16" s="1"/>
  <c r="L37" i="16"/>
  <c r="E37" i="16" s="1"/>
  <c r="M37" i="16" s="1"/>
  <c r="L36" i="16"/>
  <c r="E36" i="16"/>
  <c r="M36" i="16" s="1"/>
  <c r="L35" i="16"/>
  <c r="E35" i="16" s="1"/>
  <c r="M35" i="16" s="1"/>
  <c r="L34" i="16"/>
  <c r="E34" i="16" s="1"/>
  <c r="M34" i="16" s="1"/>
  <c r="L33" i="16"/>
  <c r="E33" i="16" s="1"/>
  <c r="M33" i="16" s="1"/>
  <c r="L32" i="16"/>
  <c r="E32" i="16" s="1"/>
  <c r="M32" i="16" s="1"/>
  <c r="L31" i="16"/>
  <c r="E31" i="16" s="1"/>
  <c r="M31" i="16" s="1"/>
  <c r="L30" i="16"/>
  <c r="E30" i="16" s="1"/>
  <c r="M30" i="16" s="1"/>
  <c r="L29" i="16"/>
  <c r="E29" i="16" s="1"/>
  <c r="M29" i="16" s="1"/>
  <c r="L28" i="16"/>
  <c r="E28" i="16" s="1"/>
  <c r="M28" i="16" s="1"/>
  <c r="L27" i="16"/>
  <c r="E27" i="16" s="1"/>
  <c r="M27" i="16" s="1"/>
  <c r="L26" i="16"/>
  <c r="E26" i="16"/>
  <c r="M26" i="16" s="1"/>
  <c r="L25" i="16"/>
  <c r="E25" i="16" s="1"/>
  <c r="M25" i="16" s="1"/>
  <c r="L24" i="16"/>
  <c r="E24" i="16" s="1"/>
  <c r="M24" i="16" s="1"/>
  <c r="L23" i="16"/>
  <c r="E23" i="16" s="1"/>
  <c r="M23" i="16" s="1"/>
  <c r="L22" i="16"/>
  <c r="E22" i="16" s="1"/>
  <c r="M22" i="16" s="1"/>
  <c r="L21" i="16"/>
  <c r="E21" i="16" s="1"/>
  <c r="M21" i="16" s="1"/>
  <c r="L20" i="16"/>
  <c r="E20" i="16" s="1"/>
  <c r="M20" i="16" s="1"/>
  <c r="L19" i="16"/>
  <c r="E19" i="16" s="1"/>
  <c r="M19" i="16" s="1"/>
  <c r="L18" i="16"/>
  <c r="E18" i="16" s="1"/>
  <c r="M18" i="16" s="1"/>
  <c r="L17" i="16"/>
  <c r="E17" i="16" s="1"/>
  <c r="M17" i="16" s="1"/>
  <c r="L16" i="16"/>
  <c r="E16" i="16" s="1"/>
  <c r="M16" i="16" s="1"/>
  <c r="L15" i="16"/>
  <c r="E15" i="16" s="1"/>
  <c r="M15" i="16" s="1"/>
  <c r="L14" i="16"/>
  <c r="E14" i="16" s="1"/>
  <c r="M14" i="16" s="1"/>
  <c r="L13" i="16"/>
  <c r="E13" i="16" s="1"/>
  <c r="M13" i="16" s="1"/>
  <c r="L12" i="16"/>
  <c r="E12" i="16" s="1"/>
  <c r="J9" i="15" l="1"/>
  <c r="E12" i="17"/>
  <c r="E43" i="17" s="1"/>
  <c r="F13" i="15" s="1"/>
  <c r="F9" i="15" s="1"/>
  <c r="M12" i="29"/>
  <c r="E43" i="26"/>
  <c r="L14" i="15" s="1"/>
  <c r="L42" i="26"/>
  <c r="L24" i="15" s="1"/>
  <c r="E12" i="25"/>
  <c r="E43" i="25" s="1"/>
  <c r="M43" i="25" s="1"/>
  <c r="K26" i="15" s="1"/>
  <c r="L43" i="22"/>
  <c r="J24" i="15" s="1"/>
  <c r="E44" i="22"/>
  <c r="J14" i="15" s="1"/>
  <c r="E43" i="21"/>
  <c r="I14" i="15" s="1"/>
  <c r="I12" i="15"/>
  <c r="I9" i="15" s="1"/>
  <c r="L42" i="21"/>
  <c r="I24" i="15" s="1"/>
  <c r="E44" i="20"/>
  <c r="H14" i="15" s="1"/>
  <c r="H12" i="15"/>
  <c r="H9" i="15" s="1"/>
  <c r="L43" i="20"/>
  <c r="H24" i="15" s="1"/>
  <c r="E12" i="18"/>
  <c r="E42" i="18" s="1"/>
  <c r="G13" i="15" s="1"/>
  <c r="G9" i="15" s="1"/>
  <c r="L9" i="15"/>
  <c r="E41" i="16"/>
  <c r="E13" i="15" s="1"/>
  <c r="E9" i="15" s="1"/>
  <c r="L41" i="16"/>
  <c r="E24" i="15" s="1"/>
  <c r="L42" i="28"/>
  <c r="N24" i="15" s="1"/>
  <c r="K43" i="28"/>
  <c r="E12" i="28"/>
  <c r="E42" i="28" s="1"/>
  <c r="E43" i="28" s="1"/>
  <c r="N14" i="15" s="1"/>
  <c r="M42" i="26"/>
  <c r="L26" i="15" s="1"/>
  <c r="K44" i="25"/>
  <c r="K44" i="22"/>
  <c r="M43" i="22"/>
  <c r="J26" i="15" s="1"/>
  <c r="M42" i="21"/>
  <c r="I26" i="15" s="1"/>
  <c r="M43" i="20"/>
  <c r="H26" i="15" s="1"/>
  <c r="K44" i="27"/>
  <c r="E12" i="27"/>
  <c r="E43" i="27" s="1"/>
  <c r="K43" i="26"/>
  <c r="M12" i="26"/>
  <c r="M12" i="22"/>
  <c r="K43" i="21"/>
  <c r="M12" i="21"/>
  <c r="M12" i="20"/>
  <c r="K43" i="18"/>
  <c r="K42" i="16"/>
  <c r="E22" i="15" s="1"/>
  <c r="M12" i="16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L14" i="1"/>
  <c r="E14" i="1" s="1"/>
  <c r="E43" i="1" s="1"/>
  <c r="E44" i="1" s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13" i="1"/>
  <c r="E13" i="1" s="1"/>
  <c r="M13" i="1" s="1"/>
  <c r="L12" i="1"/>
  <c r="M14" i="1" l="1"/>
  <c r="M12" i="25"/>
  <c r="M12" i="18"/>
  <c r="M41" i="16"/>
  <c r="E26" i="15" s="1"/>
  <c r="E42" i="16"/>
  <c r="E14" i="15" s="1"/>
  <c r="M43" i="17"/>
  <c r="F26" i="15" s="1"/>
  <c r="M12" i="17"/>
  <c r="E44" i="17"/>
  <c r="F14" i="15" s="1"/>
  <c r="E43" i="29"/>
  <c r="M42" i="28"/>
  <c r="N26" i="15" s="1"/>
  <c r="N13" i="15"/>
  <c r="N9" i="15" s="1"/>
  <c r="M43" i="27"/>
  <c r="M26" i="15" s="1"/>
  <c r="E44" i="27"/>
  <c r="M14" i="15" s="1"/>
  <c r="M13" i="15"/>
  <c r="M9" i="15" s="1"/>
  <c r="K13" i="15"/>
  <c r="K9" i="15" s="1"/>
  <c r="E44" i="25"/>
  <c r="K14" i="15" s="1"/>
  <c r="M42" i="18"/>
  <c r="G26" i="15" s="1"/>
  <c r="E43" i="18"/>
  <c r="G14" i="15" s="1"/>
  <c r="L43" i="1"/>
  <c r="M12" i="28"/>
  <c r="M12" i="27"/>
  <c r="H21" i="14"/>
  <c r="E44" i="29" l="1"/>
  <c r="O14" i="15" s="1"/>
  <c r="O13" i="15"/>
  <c r="O9" i="15" s="1"/>
  <c r="M43" i="29"/>
  <c r="O26" i="15" s="1"/>
  <c r="M12" i="1"/>
  <c r="D13" i="15"/>
  <c r="P13" i="15" s="1"/>
  <c r="M43" i="1"/>
  <c r="D26" i="15" s="1"/>
  <c r="L9" i="14"/>
  <c r="M9" i="14" s="1"/>
  <c r="P32" i="15"/>
  <c r="B21" i="15"/>
  <c r="B20" i="15"/>
  <c r="B18" i="15"/>
  <c r="B17" i="15"/>
  <c r="B16" i="15"/>
  <c r="D7" i="15"/>
  <c r="C6" i="15"/>
  <c r="C5" i="15"/>
  <c r="I16" i="14"/>
  <c r="L16" i="14" s="1"/>
  <c r="M16" i="14" s="1"/>
  <c r="I15" i="14"/>
  <c r="L15" i="14" s="1"/>
  <c r="M15" i="14" s="1"/>
  <c r="I14" i="14"/>
  <c r="P14" i="14" s="1"/>
  <c r="I13" i="14"/>
  <c r="L13" i="14" s="1"/>
  <c r="M13" i="14" s="1"/>
  <c r="I12" i="14"/>
  <c r="P12" i="14" s="1"/>
  <c r="I11" i="14"/>
  <c r="P11" i="14" s="1"/>
  <c r="I10" i="14"/>
  <c r="P10" i="14" s="1"/>
  <c r="I9" i="14"/>
  <c r="I8" i="14"/>
  <c r="P8" i="14" s="1"/>
  <c r="I7" i="14"/>
  <c r="L7" i="14" s="1"/>
  <c r="M7" i="14" s="1"/>
  <c r="H47" i="13"/>
  <c r="E47" i="13"/>
  <c r="D7" i="13"/>
  <c r="D6" i="13"/>
  <c r="C6" i="13"/>
  <c r="D5" i="13"/>
  <c r="C5" i="13"/>
  <c r="N43" i="1"/>
  <c r="D21" i="15"/>
  <c r="D20" i="15"/>
  <c r="D18" i="15"/>
  <c r="D17" i="15"/>
  <c r="D12" i="15"/>
  <c r="D14" i="15" l="1"/>
  <c r="P14" i="15" s="1"/>
  <c r="D24" i="15"/>
  <c r="L14" i="14"/>
  <c r="M14" i="14" s="1"/>
  <c r="L12" i="14"/>
  <c r="M12" i="14" s="1"/>
  <c r="L11" i="14"/>
  <c r="M11" i="14" s="1"/>
  <c r="L10" i="14"/>
  <c r="M10" i="14" s="1"/>
  <c r="L8" i="14"/>
  <c r="M8" i="14" s="1"/>
  <c r="P16" i="14"/>
  <c r="P15" i="14"/>
  <c r="P13" i="14"/>
  <c r="P9" i="14"/>
  <c r="K44" i="1"/>
  <c r="D22" i="15" s="1"/>
  <c r="P20" i="15"/>
  <c r="P18" i="15"/>
  <c r="P21" i="15"/>
  <c r="P30" i="15"/>
  <c r="P12" i="15"/>
  <c r="P17" i="15"/>
  <c r="D11" i="15"/>
  <c r="D9" i="15" s="1"/>
  <c r="D16" i="15"/>
  <c r="P24" i="15" l="1"/>
  <c r="P7" i="14"/>
  <c r="P22" i="15"/>
  <c r="P16" i="15"/>
  <c r="P11" i="15"/>
  <c r="P26" i="15" l="1"/>
</calcChain>
</file>

<file path=xl/sharedStrings.xml><?xml version="1.0" encoding="utf-8"?>
<sst xmlns="http://schemas.openxmlformats.org/spreadsheetml/2006/main" count="1129" uniqueCount="137">
  <si>
    <t>© NQ-Anlagentechnik GmbH</t>
  </si>
  <si>
    <r>
      <t>◄</t>
    </r>
    <r>
      <rPr>
        <sz val="12"/>
        <color rgb="FF00787D"/>
        <rFont val="Arial"/>
        <family val="2"/>
      </rPr>
      <t>Einsatzstofftagebuch bitte täglich ausfüllen</t>
    </r>
  </si>
  <si>
    <t>Zusätzlich evtl. tägliche handschriftliche Aufzeichnungen aubewahren, unabhängig von der äußeren Form!
(z.B. eigene Listen, Kalender, Notitzblock, Strichlisten...)</t>
  </si>
  <si>
    <t>entspricht § 27 EEG Abs.4 Nr. 2 (Anlage 2 I.1.b)</t>
  </si>
  <si>
    <t>Name:</t>
  </si>
  <si>
    <t>Mustermann</t>
  </si>
  <si>
    <t>Firma:</t>
  </si>
  <si>
    <t>Musterfirma</t>
  </si>
  <si>
    <t>Jahr und Aufzeichnungsmonat:</t>
  </si>
  <si>
    <t>Januar</t>
  </si>
  <si>
    <t>80% Gülle &amp; Mist / 20% NawaRo</t>
  </si>
  <si>
    <t>Gülle &amp; Mist</t>
  </si>
  <si>
    <t>+ NawaRo</t>
  </si>
  <si>
    <t>= Gesamt</t>
  </si>
  <si>
    <t>Gülle</t>
  </si>
  <si>
    <t>Mist</t>
  </si>
  <si>
    <t>Maissilage</t>
  </si>
  <si>
    <t>Grassilage</t>
  </si>
  <si>
    <t>GPS</t>
  </si>
  <si>
    <t>…</t>
  </si>
  <si>
    <t>Einbringmenge gesamt</t>
  </si>
  <si>
    <t>Masse-% Gülle &amp; Mist</t>
  </si>
  <si>
    <t>kW/h el.</t>
  </si>
  <si>
    <r>
      <t>◄</t>
    </r>
    <r>
      <rPr>
        <sz val="12"/>
        <color rgb="FF00787D"/>
        <rFont val="Arial"/>
        <family val="2"/>
      </rPr>
      <t>Die Beschriftung der Felder mit ... können verändert werden, falls andere Substrate wie zum Beispiel
     Kleegras eingesetzt werden! Zelle wählen + neuen Text eingeben</t>
    </r>
  </si>
  <si>
    <t>Datum</t>
  </si>
  <si>
    <t>Tonnen
pro Tag</t>
  </si>
  <si>
    <t>%
 pro Tag</t>
  </si>
  <si>
    <t>1.</t>
  </si>
  <si>
    <r>
      <t>◄</t>
    </r>
    <r>
      <rPr>
        <sz val="12"/>
        <color rgb="FF00787D"/>
        <rFont val="Arial"/>
        <family val="2"/>
      </rPr>
      <t>Herkunftsnachweise im Tabellenblatt „Nachweisbuch“</t>
    </r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</si>
  <si>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</si>
  <si>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</si>
  <si>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</si>
  <si>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</si>
  <si>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</si>
  <si>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</si>
  <si>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</si>
  <si>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</si>
  <si>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</si>
  <si>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</si>
  <si>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</si>
  <si>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</si>
  <si>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</si>
  <si>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</si>
  <si>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</si>
  <si>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</si>
  <si>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</si>
  <si>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</si>
  <si>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</si>
  <si>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</si>
  <si>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</si>
  <si>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</si>
  <si>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</si>
  <si>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</si>
  <si>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</si>
  <si>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</si>
  <si>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</si>
  <si>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</si>
  <si>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</si>
  <si>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</si>
  <si>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Summe</t>
  </si>
  <si>
    <t>Gülle + Mist ►</t>
  </si>
  <si>
    <t>Summe Nawaro ►</t>
  </si>
  <si>
    <t>▲         
Monatsdurchschnitt</t>
  </si>
  <si>
    <t>Hiermit bestätige ich, dass die Vorgaben des EEG und der Biomasseverordnung erfüllt und alle Einsatzstoffe vollständig und korrekt im Tagebuch eingetragen sind.</t>
  </si>
  <si>
    <t>Datum:</t>
  </si>
  <si>
    <t>Unterschrift: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</si>
  <si>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</si>
  <si>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</si>
  <si>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</si>
  <si>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</si>
  <si>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</si>
  <si>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</si>
  <si>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</si>
  <si>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</si>
  <si>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</si>
  <si>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</si>
  <si>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</si>
  <si>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r>
      <t>Anmerkung:</t>
    </r>
    <r>
      <rPr>
        <sz val="12"/>
        <color rgb="FF008080"/>
        <rFont val="Arial"/>
        <family val="2"/>
      </rPr>
      <t>Das Nachweisbuch zusätzlich zum Einsatzstofftagebuch führen, falls:
- Einsatzstoffe zugekauft werden
- sich die GV nach HiT-Datenbank ändern (z.B. Weidegang,
  rein-/raus-Verfahren bei Schweinen, Zu-/Abgänge),
- bei Störungen
- bei allen sonstigen Veränderungen
- und für sonstige Angaben</t>
    </r>
    <r>
      <rPr>
        <b/>
        <sz val="12"/>
        <color rgb="FF008080"/>
        <rFont val="Arial"/>
        <family val="2"/>
      </rPr>
      <t>Bei Bedarf die Überschriften anpassen!</t>
    </r>
  </si>
  <si>
    <t>Aufzeichnungsjahr:</t>
  </si>
  <si>
    <t>Zukauf</t>
  </si>
  <si>
    <t>Eigen</t>
  </si>
  <si>
    <t>Art der Anlieferung</t>
  </si>
  <si>
    <t>Gesamt-
menge</t>
  </si>
  <si>
    <t>Lieferschein</t>
  </si>
  <si>
    <t>GV nach HiT-Datenbank</t>
  </si>
  <si>
    <t>Gülleanfall laut HiT-Datenbank</t>
  </si>
  <si>
    <t>Bemerkungen</t>
  </si>
  <si>
    <r>
      <t>◄</t>
    </r>
    <r>
      <rPr>
        <sz val="12"/>
        <color rgb="FF00787D"/>
        <rFont val="Arial"/>
        <family val="2"/>
      </rPr>
      <t>Sie können die Überschriften der Spalten anpassen! Einfach Zelle wählen und neuen Text eingeben.</t>
    </r>
  </si>
  <si>
    <t>Lieferdatum</t>
  </si>
  <si>
    <t>Gülle/Mist, Mais, Grassilage, Getreide, GPS, Silomix, Landschaftspflegematerial etc.</t>
  </si>
  <si>
    <t>t</t>
  </si>
  <si>
    <t>Nr.</t>
  </si>
  <si>
    <t>Eintrag bei GV-Änderung</t>
  </si>
  <si>
    <t>z.B. Störungen und Lösung, um nicht unter 80% Gülle/Mist zu fallen,wichtige Veränderungen usw.</t>
  </si>
  <si>
    <t>Rindergülle</t>
  </si>
  <si>
    <t>Summe Zukauf Wirtschaftsdünger (t) ►</t>
  </si>
  <si>
    <t>◄ Summe Gülle eigen (t)</t>
  </si>
  <si>
    <t>Berechnung der notwendigen Güllemenge für einen bestimmten Gülleanteil in %</t>
  </si>
  <si>
    <t>Nawaro Einbringmenge</t>
  </si>
  <si>
    <t>Güllemenge</t>
  </si>
  <si>
    <t>Vorauskalkulation</t>
  </si>
  <si>
    <t>Mais</t>
  </si>
  <si>
    <t>Gras</t>
  </si>
  <si>
    <t>CCM</t>
  </si>
  <si>
    <t>Sonstiges</t>
  </si>
  <si>
    <t>Gülleanteil</t>
  </si>
  <si>
    <t>(t)</t>
  </si>
  <si>
    <t>(%)</t>
  </si>
  <si>
    <t>◄ Beispiel</t>
  </si>
  <si>
    <t>Erläuterung:</t>
  </si>
  <si>
    <t>◄ Farbig hinterlegte Felder werden automatisch berechnet!</t>
  </si>
  <si>
    <t>◄ weiße Felder können ausgefüllt werden!</t>
  </si>
  <si>
    <t>Zur Berechnung der notwendigen Güllemenge, um z.B. 40 % Gülleanteil zu erreichen,</t>
  </si>
  <si>
    <t>geben Sie Ihre Daten in einer beliebigen Zeile (2. - 10.) ein,</t>
  </si>
  <si>
    <t>und tragen den gewünschten Gülleanteil (blaue Schrift) in der selben Zeile ein.</t>
  </si>
  <si>
    <t>Bezeichnung</t>
  </si>
  <si>
    <t>Gesamt Jahr</t>
  </si>
  <si>
    <t>Gesamt Gülle &amp; Mist in t</t>
  </si>
  <si>
    <t>Gesamt NawaRo in t</t>
  </si>
  <si>
    <t>Einbringmenge ges. in t</t>
  </si>
  <si>
    <t>Gülleanteil in %</t>
  </si>
  <si>
    <t>El. Zählerstand in kW/h</t>
  </si>
  <si>
    <t>El. Produktion in kW/h</t>
  </si>
  <si>
    <t>Die Beschriftung der Felder mit ... können verändert werden.</t>
  </si>
  <si>
    <t>El. Einspeisung in kW/h</t>
  </si>
  <si>
    <r>
      <t>◄</t>
    </r>
    <r>
      <rPr>
        <sz val="12"/>
        <color rgb="FF00787D"/>
        <rFont val="Arial"/>
        <family val="2"/>
      </rPr>
      <t>Tragen Sie hier die kW/h el. die Sie ins Netz eingespeist haben ein.</t>
    </r>
  </si>
  <si>
    <t>Kleegras</t>
  </si>
  <si>
    <t>Kleegras angerechnet</t>
  </si>
  <si>
    <t>◄ eingesetzte Güllemenge unterschreitet Gülleanteil aus Vorauskalkulation</t>
  </si>
  <si>
    <t>Kleegras (anteilig)</t>
  </si>
  <si>
    <t>Zählerstand täglich</t>
  </si>
  <si>
    <t>Zählerstand Monatsanfang</t>
  </si>
  <si>
    <t>▲                                                 ▲
 Produktion kW/h el.</t>
  </si>
  <si>
    <t>Zählerstand Monatsende</t>
  </si>
  <si>
    <r>
      <t>◄</t>
    </r>
    <r>
      <rPr>
        <sz val="12"/>
        <color rgb="FF00787D"/>
        <rFont val="Arial"/>
        <family val="2"/>
      </rPr>
      <t>Kleegras-Anrechnung: max. 10% der Gesamteinbringmenge auf Gülle-/Mist-Anteil(Masse-%)</t>
    </r>
  </si>
  <si>
    <r>
      <t>◄</t>
    </r>
    <r>
      <rPr>
        <sz val="12"/>
        <color rgb="FF00787D"/>
        <rFont val="Arial"/>
        <family val="2"/>
      </rPr>
      <t>Zählerstände sind je nach Netzbetreiber entweder täglich oder monatlich festzuhalten</t>
    </r>
  </si>
  <si>
    <t>Närz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</si>
</sst>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"/>
    <numFmt numFmtId="165" formatCode="0.0"/>
    <numFmt numFmtId="166" formatCode="0.0%"/>
    <numFmt numFmtId="170" formatCode="#.00"/>
    <numFmt numFmtId="171" formatCode="dd/mm/yy"/>
    <numFmt numFmtId="172" formatCode="#,###.0"/>
    <numFmt numFmtId="173" formatCode="#,###.0%"/>
    <numFmt numFmtId="174" formatCode="#,###"/>
    <numFmt numFmtId="178" formatCode="#,##0.0"/>
  </numFmts>
  <fonts count="55" x14ac:knownFonts="1">
    <font>
      <sz val="10"/>
      <name val="Arial"/>
      <family val="2"/>
    </font>
    <font>
      <b/>
      <sz val="11"/>
      <color rgb="FF003366"/>
      <name val="Calibri"/>
      <family val="2"/>
    </font>
    <font>
      <sz val="22"/>
      <color rgb="FF008080"/>
      <name val="Arial Black"/>
      <family val="2"/>
    </font>
    <font>
      <sz val="22"/>
      <color rgb="FF008080"/>
      <name val="Arial"/>
      <family val="2"/>
    </font>
    <font>
      <sz val="8"/>
      <color rgb="FF008080"/>
      <name val="Arial"/>
      <family val="2"/>
    </font>
    <font>
      <sz val="13"/>
      <color rgb="FF00787D"/>
      <name val="Arial"/>
      <family val="2"/>
    </font>
    <font>
      <sz val="12"/>
      <color rgb="FF00787D"/>
      <name val="Arial"/>
      <family val="2"/>
    </font>
    <font>
      <b/>
      <sz val="12"/>
      <color rgb="FF00787D"/>
      <name val="Arial"/>
      <family val="2"/>
    </font>
    <font>
      <sz val="10"/>
      <color rgb="FF00787D"/>
      <name val="Arial"/>
      <family val="2"/>
    </font>
    <font>
      <sz val="10"/>
      <color rgb="FF008080"/>
      <name val="Arial"/>
      <family val="2"/>
    </font>
    <font>
      <sz val="14"/>
      <name val="Arial"/>
      <family val="2"/>
    </font>
    <font>
      <b/>
      <sz val="12"/>
      <color rgb="FF00808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b/>
      <sz val="14"/>
      <color rgb="FF00787D"/>
      <name val="Arial"/>
      <family val="2"/>
    </font>
    <font>
      <b/>
      <sz val="12"/>
      <color rgb="FF0066CC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3"/>
      <color rgb="FFA14102"/>
      <name val="Arial Black"/>
      <family val="2"/>
    </font>
    <font>
      <b/>
      <sz val="13"/>
      <color rgb="FF005578"/>
      <name val="Arial Black"/>
      <family val="2"/>
    </font>
    <font>
      <b/>
      <sz val="13"/>
      <color rgb="FF00787D"/>
      <name val="Arial Black"/>
      <family val="2"/>
    </font>
    <font>
      <b/>
      <sz val="10"/>
      <color rgb="FFFFFFFF"/>
      <name val="Arial"/>
      <family val="2"/>
    </font>
    <font>
      <b/>
      <sz val="10"/>
      <color rgb="FFA14102"/>
      <name val="Arial"/>
      <family val="2"/>
    </font>
    <font>
      <b/>
      <sz val="10"/>
      <color rgb="FF005578"/>
      <name val="Arial"/>
      <family val="2"/>
    </font>
    <font>
      <b/>
      <sz val="10"/>
      <color rgb="FF00787D"/>
      <name val="Arial"/>
      <family val="2"/>
    </font>
    <font>
      <b/>
      <sz val="12"/>
      <color rgb="FFFFFFFF"/>
      <name val="Arial"/>
      <family val="2"/>
    </font>
    <font>
      <sz val="10"/>
      <color rgb="FF0066CC"/>
      <name val="Arial"/>
      <family val="2"/>
    </font>
    <font>
      <b/>
      <sz val="12"/>
      <color rgb="FFA14102"/>
      <name val="Arial Black"/>
      <family val="2"/>
    </font>
    <font>
      <b/>
      <sz val="12"/>
      <color rgb="FF005578"/>
      <name val="Arial Black"/>
      <family val="2"/>
    </font>
    <font>
      <b/>
      <sz val="12"/>
      <color rgb="FF00787D"/>
      <name val="Arial Black"/>
      <family val="2"/>
    </font>
    <font>
      <sz val="12"/>
      <color rgb="FFA14102"/>
      <name val="Arial"/>
      <family val="2"/>
    </font>
    <font>
      <sz val="12"/>
      <color rgb="FF005578"/>
      <name val="Arial"/>
      <family val="2"/>
    </font>
    <font>
      <sz val="8"/>
      <name val="Arial"/>
      <family val="2"/>
    </font>
    <font>
      <sz val="12"/>
      <color rgb="FF000000"/>
      <name val="Arial"/>
      <family val="2"/>
    </font>
    <font>
      <sz val="12"/>
      <color rgb="FF008080"/>
      <name val="Arial"/>
      <family val="2"/>
    </font>
    <font>
      <sz val="16"/>
      <name val="Arial"/>
      <family val="2"/>
    </font>
    <font>
      <sz val="13"/>
      <color rgb="FF005578"/>
      <name val="Arial Black"/>
      <family val="2"/>
    </font>
    <font>
      <sz val="13"/>
      <color rgb="FFA14102"/>
      <name val="Arial Black"/>
      <family val="2"/>
    </font>
    <font>
      <b/>
      <sz val="12"/>
      <color rgb="FF005578"/>
      <name val="Arial"/>
      <family val="2"/>
    </font>
    <font>
      <b/>
      <sz val="12"/>
      <color rgb="FFA14102"/>
      <name val="Arial"/>
      <family val="2"/>
    </font>
    <font>
      <b/>
      <sz val="13"/>
      <color rgb="FF000000"/>
      <name val="Arial Black"/>
      <family val="2"/>
    </font>
    <font>
      <b/>
      <sz val="22"/>
      <color rgb="FF008080"/>
      <name val="Arial"/>
      <family val="2"/>
    </font>
    <font>
      <b/>
      <sz val="14"/>
      <color rgb="FF0066CC"/>
      <name val="Arial"/>
      <family val="2"/>
    </font>
    <font>
      <b/>
      <sz val="18"/>
      <name val="Arial"/>
      <family val="2"/>
    </font>
    <font>
      <u/>
      <sz val="12"/>
      <name val="Arial"/>
      <family val="2"/>
    </font>
    <font>
      <b/>
      <sz val="13"/>
      <color rgb="FFFFFFFF"/>
      <name val="Arial"/>
      <family val="2"/>
    </font>
    <font>
      <b/>
      <sz val="11"/>
      <color rgb="FF00787D"/>
      <name val="Arial"/>
      <family val="2"/>
    </font>
    <font>
      <b/>
      <sz val="11"/>
      <color rgb="FFFFFFFF"/>
      <name val="Arial"/>
      <family val="2"/>
    </font>
    <font>
      <sz val="11"/>
      <color rgb="FF00787D"/>
      <name val="Arial"/>
      <family val="2"/>
    </font>
    <font>
      <sz val="10"/>
      <name val="Arial"/>
      <family val="2"/>
    </font>
    <font>
      <b/>
      <sz val="13"/>
      <color theme="0"/>
      <name val="Arial Black"/>
      <family val="2"/>
    </font>
    <font>
      <sz val="13"/>
      <color rgb="FF00787D"/>
      <name val="Arial Black"/>
      <family val="2"/>
    </font>
    <font>
      <b/>
      <sz val="12"/>
      <name val="Arial Black"/>
      <family val="2"/>
    </font>
  </fonts>
  <fills count="17">
    <fill>
      <patternFill patternType="none"/>
    </fill>
    <fill>
      <patternFill patternType="gray125"/>
    </fill>
    <fill>
      <patternFill patternType="solid">
        <fgColor rgb="FFF9B000"/>
        <bgColor rgb="FFFF9900"/>
      </patternFill>
    </fill>
    <fill>
      <patternFill patternType="solid">
        <fgColor rgb="FFA3CCEE"/>
        <bgColor rgb="FF99CCFF"/>
      </patternFill>
    </fill>
    <fill>
      <patternFill patternType="solid">
        <fgColor rgb="FFB9CD5D"/>
        <bgColor rgb="FFAECF00"/>
      </patternFill>
    </fill>
    <fill>
      <patternFill patternType="solid">
        <fgColor rgb="FFFFF4E2"/>
        <bgColor rgb="FFFFFFCC"/>
      </patternFill>
    </fill>
    <fill>
      <patternFill patternType="solid">
        <fgColor rgb="FFF3F8FC"/>
        <bgColor rgb="FFFFFFFF"/>
      </patternFill>
    </fill>
    <fill>
      <patternFill patternType="solid">
        <fgColor rgb="FFDFE9B5"/>
        <bgColor rgb="FFE6E6E6"/>
      </patternFill>
    </fill>
    <fill>
      <patternFill patternType="solid">
        <fgColor rgb="FF00787D"/>
        <bgColor rgb="FF008080"/>
      </patternFill>
    </fill>
    <fill>
      <patternFill patternType="solid">
        <fgColor rgb="FFFFFFFF"/>
        <bgColor rgb="FFF3F8FC"/>
      </patternFill>
    </fill>
    <fill>
      <patternFill patternType="solid">
        <fgColor rgb="FFEBEFF2"/>
        <bgColor rgb="FFE6E6E6"/>
      </patternFill>
    </fill>
    <fill>
      <patternFill patternType="solid">
        <fgColor rgb="FFE6E6E6"/>
        <bgColor rgb="FFEBEFF2"/>
      </patternFill>
    </fill>
    <fill>
      <patternFill patternType="solid">
        <fgColor theme="7" tint="0.79998168889431442"/>
        <bgColor rgb="FFF3F8FC"/>
      </patternFill>
    </fill>
    <fill>
      <patternFill patternType="solid">
        <fgColor rgb="FFFFF4E2"/>
        <bgColor rgb="FFFFFFFF"/>
      </patternFill>
    </fill>
    <fill>
      <patternFill patternType="solid">
        <fgColor rgb="FFFF0000"/>
        <bgColor rgb="FFFFFFCC"/>
      </patternFill>
    </fill>
    <fill>
      <patternFill patternType="solid">
        <fgColor rgb="FF00787D"/>
        <bgColor indexed="64"/>
      </patternFill>
    </fill>
    <fill>
      <patternFill patternType="solid">
        <fgColor rgb="FFEBEFF2"/>
        <bgColor indexed="64"/>
      </patternFill>
    </fill>
  </fills>
  <borders count="80">
    <border>
      <left/>
      <right/>
      <top/>
      <bottom/>
      <diagonal/>
    </border>
    <border>
      <left style="thick">
        <color rgb="FFA14102"/>
      </left>
      <right style="thick">
        <color rgb="FFA14102"/>
      </right>
      <top style="thick">
        <color rgb="FFA14102"/>
      </top>
      <bottom style="thick">
        <color rgb="FFA14102"/>
      </bottom>
      <diagonal/>
    </border>
    <border>
      <left/>
      <right style="thick">
        <color rgb="FF005578"/>
      </right>
      <top style="thick">
        <color rgb="FF005578"/>
      </top>
      <bottom style="thick">
        <color rgb="FF005578"/>
      </bottom>
      <diagonal/>
    </border>
    <border>
      <left/>
      <right style="thick">
        <color rgb="FF00787D"/>
      </right>
      <top style="thick">
        <color rgb="FF00787D"/>
      </top>
      <bottom style="thick">
        <color rgb="FF00787D"/>
      </bottom>
      <diagonal/>
    </border>
    <border>
      <left style="thick">
        <color rgb="FFA14102"/>
      </left>
      <right style="hair">
        <color rgb="FFA14102"/>
      </right>
      <top style="thick">
        <color rgb="FFA14102"/>
      </top>
      <bottom style="thick">
        <color rgb="FFA14102"/>
      </bottom>
      <diagonal/>
    </border>
    <border>
      <left style="hair">
        <color rgb="FF005578"/>
      </left>
      <right style="hair">
        <color rgb="FF005578"/>
      </right>
      <top/>
      <bottom style="thick">
        <color rgb="FF005578"/>
      </bottom>
      <diagonal/>
    </border>
    <border>
      <left style="hair">
        <color rgb="FF005578"/>
      </left>
      <right style="thick">
        <color rgb="FF005578"/>
      </right>
      <top/>
      <bottom style="thick">
        <color rgb="FF005578"/>
      </bottom>
      <diagonal/>
    </border>
    <border>
      <left style="hair">
        <color rgb="FF00787D"/>
      </left>
      <right style="hair">
        <color rgb="FF00787D"/>
      </right>
      <top/>
      <bottom style="thick">
        <color rgb="FF00787D"/>
      </bottom>
      <diagonal/>
    </border>
    <border>
      <left style="hair">
        <color rgb="FF00787D"/>
      </left>
      <right style="thick">
        <color rgb="FF00787D"/>
      </right>
      <top/>
      <bottom style="thick">
        <color rgb="FF00787D"/>
      </bottom>
      <diagonal/>
    </border>
    <border>
      <left style="hair">
        <color rgb="FF00787D"/>
      </left>
      <right style="thick">
        <color rgb="FF00787D"/>
      </right>
      <top style="thick">
        <color rgb="FF00787D"/>
      </top>
      <bottom style="thick">
        <color rgb="FF00787D"/>
      </bottom>
      <diagonal/>
    </border>
    <border>
      <left style="thick">
        <color rgb="FF00787D"/>
      </left>
      <right/>
      <top style="thick">
        <color rgb="FF00787D"/>
      </top>
      <bottom style="hair">
        <color rgb="FF00787D"/>
      </bottom>
      <diagonal/>
    </border>
    <border>
      <left style="thin">
        <color rgb="FFFFFFFF"/>
      </left>
      <right style="thin">
        <color rgb="FFFFFFFF"/>
      </right>
      <top style="hair">
        <color rgb="FF00787D"/>
      </top>
      <bottom style="hair">
        <color rgb="FF00787D"/>
      </bottom>
      <diagonal/>
    </border>
    <border>
      <left style="thin">
        <color rgb="FFFFFFFF"/>
      </left>
      <right style="thick">
        <color rgb="FFFFFFFF"/>
      </right>
      <top style="hair">
        <color rgb="FF00787D"/>
      </top>
      <bottom style="hair">
        <color rgb="FF00787D"/>
      </bottom>
      <diagonal/>
    </border>
    <border>
      <left style="thin">
        <color rgb="FFFFFFFF"/>
      </left>
      <right style="thick">
        <color rgb="FF00787D"/>
      </right>
      <top style="hair">
        <color rgb="FF00787D"/>
      </top>
      <bottom style="hair">
        <color rgb="FF00787D"/>
      </bottom>
      <diagonal/>
    </border>
    <border>
      <left style="thick">
        <color rgb="FF00787D"/>
      </left>
      <right/>
      <top style="hair">
        <color rgb="FFFFFFFF"/>
      </top>
      <bottom style="hair">
        <color rgb="FFFFFFFF"/>
      </bottom>
      <diagonal/>
    </border>
    <border>
      <left style="hair">
        <color rgb="FF00787D"/>
      </left>
      <right style="hair">
        <color rgb="FF00787D"/>
      </right>
      <top style="hair">
        <color rgb="FF00787D"/>
      </top>
      <bottom style="hair">
        <color rgb="FF00787D"/>
      </bottom>
      <diagonal/>
    </border>
    <border>
      <left style="hair">
        <color rgb="FF00787D"/>
      </left>
      <right style="thick">
        <color rgb="FF00787D"/>
      </right>
      <top style="hair">
        <color rgb="FF00787D"/>
      </top>
      <bottom style="hair">
        <color rgb="FF00787D"/>
      </bottom>
      <diagonal/>
    </border>
    <border>
      <left/>
      <right style="thick">
        <color rgb="FF00787D"/>
      </right>
      <top/>
      <bottom/>
      <diagonal/>
    </border>
    <border>
      <left style="thick">
        <color rgb="FF00787D"/>
      </left>
      <right/>
      <top style="hair">
        <color rgb="FFFFFFFF"/>
      </top>
      <bottom/>
      <diagonal/>
    </border>
    <border>
      <left style="hair">
        <color rgb="FF00787D"/>
      </left>
      <right style="hair">
        <color rgb="FF00787D"/>
      </right>
      <top style="hair">
        <color rgb="FF00787D"/>
      </top>
      <bottom/>
      <diagonal/>
    </border>
    <border>
      <left style="hair">
        <color rgb="FF00787D"/>
      </left>
      <right style="thick">
        <color rgb="FF00787D"/>
      </right>
      <top style="hair">
        <color rgb="FF00787D"/>
      </top>
      <bottom/>
      <diagonal/>
    </border>
    <border>
      <left style="hair">
        <color rgb="FF00787D"/>
      </left>
      <right style="hair">
        <color rgb="FF00787D"/>
      </right>
      <top style="hair">
        <color rgb="FF00787D"/>
      </top>
      <bottom style="thick">
        <color rgb="FF00787D"/>
      </bottom>
      <diagonal/>
    </border>
    <border>
      <left style="hair">
        <color rgb="FF00787D"/>
      </left>
      <right style="thick">
        <color rgb="FF00787D"/>
      </right>
      <top style="hair">
        <color rgb="FF00787D"/>
      </top>
      <bottom style="thick">
        <color rgb="FF00787D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005578"/>
      </left>
      <right style="thick">
        <color rgb="FF005578"/>
      </right>
      <top style="thick">
        <color rgb="FF005578"/>
      </top>
      <bottom style="thick">
        <color rgb="FF005578"/>
      </bottom>
      <diagonal/>
    </border>
    <border>
      <left style="thick">
        <color rgb="FF005578"/>
      </left>
      <right style="thick">
        <color rgb="FF00787D"/>
      </right>
      <top style="thick">
        <color rgb="FF005578"/>
      </top>
      <bottom style="thick">
        <color rgb="FF005578"/>
      </bottom>
      <diagonal/>
    </border>
    <border>
      <left style="thick">
        <color rgb="FF00787D"/>
      </left>
      <right style="thick">
        <color rgb="FF00787D"/>
      </right>
      <top style="thick">
        <color rgb="FF00787D"/>
      </top>
      <bottom style="thick">
        <color rgb="FF00787D"/>
      </bottom>
      <diagonal/>
    </border>
    <border>
      <left style="thick">
        <color rgb="FFA14102"/>
      </left>
      <right style="thick">
        <color rgb="FF00787D"/>
      </right>
      <top style="thick">
        <color rgb="FFA14102"/>
      </top>
      <bottom style="thick">
        <color rgb="FFA14102"/>
      </bottom>
      <diagonal/>
    </border>
    <border>
      <left/>
      <right/>
      <top/>
      <bottom style="hair">
        <color auto="1"/>
      </bottom>
      <diagonal/>
    </border>
    <border>
      <left/>
      <right style="thick">
        <color rgb="FF00787D"/>
      </right>
      <top/>
      <bottom style="thick">
        <color rgb="FF00787D"/>
      </bottom>
      <diagonal/>
    </border>
    <border>
      <left style="thick">
        <color rgb="FF00787D"/>
      </left>
      <right/>
      <top style="hair">
        <color rgb="FF00787D"/>
      </top>
      <bottom style="hair">
        <color rgb="FF00787D"/>
      </bottom>
      <diagonal/>
    </border>
    <border>
      <left style="thick">
        <color rgb="FF00787D"/>
      </left>
      <right style="hair">
        <color rgb="FF00787D"/>
      </right>
      <top style="hair">
        <color rgb="FF00787D"/>
      </top>
      <bottom style="hair">
        <color rgb="FF00787D"/>
      </bottom>
      <diagonal/>
    </border>
    <border>
      <left/>
      <right style="thick">
        <color rgb="FFA14102"/>
      </right>
      <top style="thick">
        <color rgb="FFA14102"/>
      </top>
      <bottom style="thick">
        <color rgb="FFA14102"/>
      </bottom>
      <diagonal/>
    </border>
    <border>
      <left style="thick">
        <color rgb="FF005578"/>
      </left>
      <right style="hair">
        <color rgb="FF005578"/>
      </right>
      <top style="thick">
        <color rgb="FF005578"/>
      </top>
      <bottom style="thick">
        <color rgb="FF005578"/>
      </bottom>
      <diagonal/>
    </border>
    <border>
      <left style="hair">
        <color rgb="FF005578"/>
      </left>
      <right style="hair">
        <color rgb="FF005578"/>
      </right>
      <top style="thick">
        <color rgb="FF005578"/>
      </top>
      <bottom style="thick">
        <color rgb="FF005578"/>
      </bottom>
      <diagonal/>
    </border>
    <border>
      <left style="hair">
        <color rgb="FF005578"/>
      </left>
      <right style="thick">
        <color rgb="FF005578"/>
      </right>
      <top style="thick">
        <color rgb="FF005578"/>
      </top>
      <bottom style="thick">
        <color rgb="FF005578"/>
      </bottom>
      <diagonal/>
    </border>
    <border>
      <left style="hair">
        <color rgb="FFA14102"/>
      </left>
      <right style="hair">
        <color rgb="FFA14102"/>
      </right>
      <top style="hair">
        <color rgb="FFA14102"/>
      </top>
      <bottom style="thick">
        <color rgb="FFA14102"/>
      </bottom>
      <diagonal/>
    </border>
    <border>
      <left style="hair">
        <color rgb="FFA14102"/>
      </left>
      <right style="thick">
        <color rgb="FFA14102"/>
      </right>
      <top style="hair">
        <color rgb="FFA14102"/>
      </top>
      <bottom style="thick">
        <color rgb="FFA14102"/>
      </bottom>
      <diagonal/>
    </border>
    <border>
      <left style="thick">
        <color rgb="FF00787D"/>
      </left>
      <right style="hair">
        <color rgb="FF00787D"/>
      </right>
      <top style="hair">
        <color rgb="FF00787D"/>
      </top>
      <bottom style="hair">
        <color rgb="FFFFFFFF"/>
      </bottom>
      <diagonal/>
    </border>
    <border>
      <left/>
      <right/>
      <top style="hair">
        <color rgb="FF00787D"/>
      </top>
      <bottom style="hair">
        <color rgb="FF00787D"/>
      </bottom>
      <diagonal/>
    </border>
    <border>
      <left style="thick">
        <color rgb="FF00787D"/>
      </left>
      <right/>
      <top style="hair">
        <color rgb="FFFFFFFF"/>
      </top>
      <bottom style="thick">
        <color rgb="FF00787D"/>
      </bottom>
      <diagonal/>
    </border>
    <border>
      <left/>
      <right style="hair">
        <color rgb="FF00787D"/>
      </right>
      <top style="hair">
        <color rgb="FF00787D"/>
      </top>
      <bottom style="thick">
        <color rgb="FF00787D"/>
      </bottom>
      <diagonal/>
    </border>
    <border>
      <left/>
      <right/>
      <top/>
      <bottom style="thick">
        <color rgb="FF00787D"/>
      </bottom>
      <diagonal/>
    </border>
    <border>
      <left style="hair">
        <color rgb="FFA14102"/>
      </left>
      <right style="thick">
        <color rgb="FF00787D"/>
      </right>
      <top style="hair">
        <color rgb="FFA14102"/>
      </top>
      <bottom style="hair">
        <color rgb="FF00787D"/>
      </bottom>
      <diagonal/>
    </border>
    <border>
      <left style="thick">
        <color rgb="FF00787D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ck">
        <color rgb="FFFFFFFF"/>
      </right>
      <top/>
      <bottom/>
      <diagonal/>
    </border>
    <border>
      <left style="thin">
        <color rgb="FFFFFFFF"/>
      </left>
      <right style="thick">
        <color rgb="FF00787D"/>
      </right>
      <top/>
      <bottom/>
      <diagonal/>
    </border>
    <border>
      <left style="thick">
        <color rgb="FF00787D"/>
      </left>
      <right style="thick">
        <color rgb="FF00787D"/>
      </right>
      <top/>
      <bottom/>
      <diagonal/>
    </border>
    <border>
      <left style="hair">
        <color rgb="FFA14102"/>
      </left>
      <right style="thick">
        <color rgb="FF00787D"/>
      </right>
      <top style="hair">
        <color rgb="FF00787D"/>
      </top>
      <bottom style="hair">
        <color rgb="FFA14102"/>
      </bottom>
      <diagonal/>
    </border>
    <border>
      <left style="thick">
        <color rgb="FF00787D"/>
      </left>
      <right style="hair">
        <color rgb="FF00787D"/>
      </right>
      <top style="hair">
        <color rgb="FF00787D"/>
      </top>
      <bottom style="thick">
        <color rgb="FF00787D"/>
      </bottom>
      <diagonal/>
    </border>
    <border>
      <left style="hair">
        <color rgb="FFA14102"/>
      </left>
      <right style="hair">
        <color rgb="FFA14102"/>
      </right>
      <top style="hair">
        <color rgb="FFA14102"/>
      </top>
      <bottom style="hair">
        <color rgb="FFA14102"/>
      </bottom>
      <diagonal/>
    </border>
    <border>
      <left/>
      <right style="hair">
        <color rgb="FF00787D"/>
      </right>
      <top style="hair">
        <color rgb="FF00787D"/>
      </top>
      <bottom style="hair">
        <color rgb="FF00787D"/>
      </bottom>
      <diagonal/>
    </border>
    <border>
      <left style="thick">
        <color rgb="FF00787D"/>
      </left>
      <right style="thin">
        <color rgb="FFFFFFFF"/>
      </right>
      <top style="thick">
        <color rgb="FF00787D"/>
      </top>
      <bottom style="hair">
        <color rgb="FF00787D"/>
      </bottom>
      <diagonal/>
    </border>
    <border>
      <left style="thin">
        <color rgb="FFFFFFFF"/>
      </left>
      <right style="thin">
        <color rgb="FFFFFFFF"/>
      </right>
      <top style="thick">
        <color rgb="FF00787D"/>
      </top>
      <bottom style="hair">
        <color rgb="FF00787D"/>
      </bottom>
      <diagonal/>
    </border>
    <border>
      <left style="thin">
        <color rgb="FFFFFFFF"/>
      </left>
      <right style="thick">
        <color rgb="FFFFFFFF"/>
      </right>
      <top style="thick">
        <color rgb="FF00787D"/>
      </top>
      <bottom style="hair">
        <color rgb="FF00787D"/>
      </bottom>
      <diagonal/>
    </border>
    <border>
      <left style="thin">
        <color rgb="FFFFFFFF"/>
      </left>
      <right style="thick">
        <color rgb="FF00787D"/>
      </right>
      <top style="thick">
        <color rgb="FF00787D"/>
      </top>
      <bottom style="hair">
        <color rgb="FF00787D"/>
      </bottom>
      <diagonal/>
    </border>
    <border>
      <left/>
      <right style="thick">
        <color rgb="FF00787D"/>
      </right>
      <top style="hair">
        <color rgb="FF00787D"/>
      </top>
      <bottom style="hair">
        <color rgb="FF00787D"/>
      </bottom>
      <diagonal/>
    </border>
    <border>
      <left/>
      <right/>
      <top/>
      <bottom style="hair">
        <color rgb="FF00787D"/>
      </bottom>
      <diagonal/>
    </border>
    <border>
      <left style="hair">
        <color rgb="FFA14102"/>
      </left>
      <right style="hair">
        <color rgb="FFA14102"/>
      </right>
      <top style="hair">
        <color rgb="FF00787D"/>
      </top>
      <bottom style="hair">
        <color rgb="FFA14102"/>
      </bottom>
      <diagonal/>
    </border>
    <border>
      <left/>
      <right/>
      <top style="thick">
        <color rgb="FFA14102"/>
      </top>
      <bottom style="thick">
        <color rgb="FFA14102"/>
      </bottom>
      <diagonal/>
    </border>
    <border>
      <left/>
      <right style="hair">
        <color rgb="FF005578"/>
      </right>
      <top/>
      <bottom style="thick">
        <color rgb="FF005578"/>
      </bottom>
      <diagonal/>
    </border>
    <border>
      <left style="thin">
        <color rgb="FFFFFFFF"/>
      </left>
      <right style="thin">
        <color rgb="FFFFFFFF"/>
      </right>
      <top/>
      <bottom style="hair">
        <color rgb="FF00787D"/>
      </bottom>
      <diagonal/>
    </border>
    <border>
      <left style="hair">
        <color rgb="FFA14102"/>
      </left>
      <right style="hair">
        <color rgb="FFA14102"/>
      </right>
      <top style="thick">
        <color rgb="FFA14102"/>
      </top>
      <bottom style="thick">
        <color rgb="FFA14102"/>
      </bottom>
      <diagonal/>
    </border>
    <border>
      <left style="thin">
        <color rgb="FFFFFFFF"/>
      </left>
      <right style="hair">
        <color rgb="FFA14102"/>
      </right>
      <top style="thick">
        <color rgb="FFA14102"/>
      </top>
      <bottom style="hair">
        <color rgb="FF00787D"/>
      </bottom>
      <diagonal/>
    </border>
    <border>
      <left style="hair">
        <color rgb="FF00787D"/>
      </left>
      <right style="hair">
        <color rgb="FFA14102"/>
      </right>
      <top style="hair">
        <color rgb="FF00787D"/>
      </top>
      <bottom style="hair">
        <color rgb="FF00787D"/>
      </bottom>
      <diagonal/>
    </border>
    <border>
      <left style="hair">
        <color rgb="FF00787D"/>
      </left>
      <right style="hair">
        <color rgb="FFA14102"/>
      </right>
      <top style="hair">
        <color rgb="FF00787D"/>
      </top>
      <bottom style="thick">
        <color rgb="FFA14102"/>
      </bottom>
      <diagonal/>
    </border>
    <border>
      <left style="thick">
        <color rgb="FFA14102"/>
      </left>
      <right/>
      <top style="thick">
        <color rgb="FFA14102"/>
      </top>
      <bottom style="thick">
        <color rgb="FFA14102"/>
      </bottom>
      <diagonal/>
    </border>
    <border>
      <left/>
      <right style="thin">
        <color rgb="FFFFFFFF"/>
      </right>
      <top style="hair">
        <color rgb="FF00787D"/>
      </top>
      <bottom style="hair">
        <color rgb="FF00787D"/>
      </bottom>
      <diagonal/>
    </border>
    <border>
      <left/>
      <right style="hair">
        <color rgb="FF00787D"/>
      </right>
      <top style="hair">
        <color rgb="FF00787D"/>
      </top>
      <bottom/>
      <diagonal/>
    </border>
    <border>
      <left/>
      <right style="thick">
        <color rgb="FF00787D"/>
      </right>
      <top style="hair">
        <color rgb="FF00787D"/>
      </top>
      <bottom/>
      <diagonal/>
    </border>
    <border>
      <left style="thin">
        <color rgb="FFFFFFFF"/>
      </left>
      <right style="thick">
        <color theme="0"/>
      </right>
      <top style="thick">
        <color rgb="FFA14102"/>
      </top>
      <bottom style="hair">
        <color rgb="FF00787D"/>
      </bottom>
      <diagonal/>
    </border>
    <border>
      <left style="thick">
        <color rgb="FF00787D"/>
      </left>
      <right/>
      <top/>
      <bottom/>
      <diagonal/>
    </border>
    <border>
      <left style="thick">
        <color rgb="FF00787D"/>
      </left>
      <right/>
      <top style="thick">
        <color rgb="FF00787D"/>
      </top>
      <bottom/>
      <diagonal/>
    </border>
    <border>
      <left/>
      <right style="thick">
        <color rgb="FF00787D"/>
      </right>
      <top style="thick">
        <color rgb="FF00787D"/>
      </top>
      <bottom/>
      <diagonal/>
    </border>
    <border>
      <left style="thick">
        <color rgb="FF00787D"/>
      </left>
      <right/>
      <top/>
      <bottom style="thick">
        <color rgb="FF00787D"/>
      </bottom>
      <diagonal/>
    </border>
    <border>
      <left style="thick">
        <color rgb="FF00787D"/>
      </left>
      <right/>
      <top style="hair">
        <color rgb="FF00787D"/>
      </top>
      <bottom/>
      <diagonal/>
    </border>
    <border>
      <left style="thick">
        <color rgb="FFFFFFFF"/>
      </left>
      <right style="thick">
        <color rgb="FFFFFFFF"/>
      </right>
      <top style="thick">
        <color rgb="FF00787D"/>
      </top>
      <bottom style="hair">
        <color rgb="FF00787D"/>
      </bottom>
      <diagonal/>
    </border>
    <border>
      <left style="thick">
        <color rgb="FF00787D"/>
      </left>
      <right/>
      <top style="thick">
        <color rgb="FF00787D"/>
      </top>
      <bottom style="thick">
        <color rgb="FF00787D"/>
      </bottom>
      <diagonal/>
    </border>
    <border>
      <left/>
      <right style="thick">
        <color rgb="FF00787D"/>
      </right>
      <top style="hair">
        <color rgb="FF00787D"/>
      </top>
      <bottom style="thick">
        <color rgb="FF00787D"/>
      </bottom>
      <diagonal/>
    </border>
  </borders>
  <cellStyleXfs count="3">
    <xf numFmtId="0" fontId="0" fillId="0" borderId="0"/>
    <xf numFmtId="0" fontId="1" fillId="0" borderId="0" applyBorder="0" applyAlignment="0" applyProtection="0"/>
    <xf numFmtId="9" fontId="51" fillId="0" borderId="0" applyFont="0" applyFill="0" applyBorder="0" applyAlignment="0" applyProtection="0"/>
  </cellStyleXfs>
  <cellXfs count="326">
    <xf numFmtId="0" fontId="0" fillId="0" borderId="0" xfId="0"/>
    <xf numFmtId="0" fontId="0" fillId="0" borderId="0" xfId="0" applyProtection="1"/>
    <xf numFmtId="0" fontId="0" fillId="0" borderId="0" xfId="0" applyBorder="1" applyAlignment="1" applyProtection="1">
      <alignment wrapText="1"/>
    </xf>
    <xf numFmtId="0" fontId="0" fillId="0" borderId="0" xfId="0" applyBorder="1" applyProtection="1"/>
    <xf numFmtId="0" fontId="2" fillId="0" borderId="0" xfId="0" applyFont="1" applyBorder="1" applyAlignment="1" applyProtection="1">
      <alignment vertical="top"/>
    </xf>
    <xf numFmtId="0" fontId="3" fillId="0" borderId="0" xfId="0" applyFont="1" applyBorder="1" applyAlignment="1" applyProtection="1">
      <alignment vertical="top"/>
    </xf>
    <xf numFmtId="0" fontId="5" fillId="0" borderId="0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horizontal="right"/>
    </xf>
    <xf numFmtId="0" fontId="6" fillId="0" borderId="0" xfId="0" applyFont="1" applyBorder="1" applyProtection="1"/>
    <xf numFmtId="0" fontId="6" fillId="0" borderId="0" xfId="0" applyFont="1" applyProtection="1"/>
    <xf numFmtId="0" fontId="8" fillId="0" borderId="0" xfId="0" applyFont="1" applyProtection="1"/>
    <xf numFmtId="0" fontId="0" fillId="0" borderId="0" xfId="0" applyFont="1" applyBorder="1" applyProtection="1"/>
    <xf numFmtId="0" fontId="0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horizontal="center"/>
    </xf>
    <xf numFmtId="0" fontId="0" fillId="0" borderId="0" xfId="0" applyAlignment="1" applyProtection="1">
      <alignment vertical="center"/>
    </xf>
    <xf numFmtId="0" fontId="11" fillId="0" borderId="0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right" vertical="center"/>
    </xf>
    <xf numFmtId="0" fontId="14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Protection="1"/>
    <xf numFmtId="0" fontId="11" fillId="0" borderId="0" xfId="0" applyFont="1" applyBorder="1" applyAlignment="1" applyProtection="1">
      <alignment horizontal="left"/>
    </xf>
    <xf numFmtId="164" fontId="15" fillId="0" borderId="0" xfId="0" applyNumberFormat="1" applyFont="1" applyBorder="1" applyAlignment="1" applyProtection="1">
      <alignment horizontal="right"/>
      <protection locked="0"/>
    </xf>
    <xf numFmtId="0" fontId="16" fillId="0" borderId="0" xfId="0" applyFont="1" applyBorder="1" applyAlignment="1" applyProtection="1">
      <alignment horizontal="right"/>
    </xf>
    <xf numFmtId="49" fontId="12" fillId="0" borderId="0" xfId="0" applyNumberFormat="1" applyFont="1" applyBorder="1" applyAlignment="1" applyProtection="1">
      <alignment horizontal="left" vertical="center"/>
    </xf>
    <xf numFmtId="0" fontId="17" fillId="0" borderId="0" xfId="0" applyFont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49" fontId="18" fillId="0" borderId="0" xfId="0" applyNumberFormat="1" applyFont="1" applyBorder="1" applyAlignment="1" applyProtection="1">
      <alignment horizontal="center" vertical="center"/>
    </xf>
    <xf numFmtId="49" fontId="19" fillId="0" borderId="0" xfId="0" applyNumberFormat="1" applyFont="1" applyBorder="1" applyAlignment="1" applyProtection="1">
      <alignment horizontal="center"/>
    </xf>
    <xf numFmtId="0" fontId="18" fillId="0" borderId="0" xfId="0" applyFont="1" applyBorder="1" applyAlignment="1" applyProtection="1">
      <alignment horizontal="right" vertical="center"/>
    </xf>
    <xf numFmtId="49" fontId="18" fillId="0" borderId="0" xfId="0" applyNumberFormat="1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horizontal="center" vertical="center"/>
    </xf>
    <xf numFmtId="0" fontId="23" fillId="0" borderId="0" xfId="0" applyFont="1" applyBorder="1" applyAlignment="1" applyProtection="1">
      <alignment horizontal="center" vertical="center"/>
    </xf>
    <xf numFmtId="0" fontId="24" fillId="5" borderId="4" xfId="0" applyFont="1" applyFill="1" applyBorder="1" applyAlignment="1" applyProtection="1">
      <alignment horizontal="center" vertical="center" wrapText="1"/>
    </xf>
    <xf numFmtId="0" fontId="25" fillId="6" borderId="5" xfId="0" applyFont="1" applyFill="1" applyBorder="1" applyAlignment="1" applyProtection="1">
      <alignment horizontal="center" vertical="center" wrapText="1"/>
    </xf>
    <xf numFmtId="0" fontId="25" fillId="6" borderId="5" xfId="0" applyFont="1" applyFill="1" applyBorder="1" applyAlignment="1" applyProtection="1">
      <alignment horizontal="center" vertical="center" wrapText="1"/>
      <protection locked="0"/>
    </xf>
    <xf numFmtId="0" fontId="25" fillId="6" borderId="6" xfId="0" applyFont="1" applyFill="1" applyBorder="1" applyAlignment="1" applyProtection="1">
      <alignment horizontal="center" vertical="center" wrapText="1"/>
      <protection locked="0"/>
    </xf>
    <xf numFmtId="0" fontId="26" fillId="7" borderId="7" xfId="0" applyFont="1" applyFill="1" applyBorder="1" applyAlignment="1" applyProtection="1">
      <alignment horizontal="center" vertical="center" wrapText="1"/>
    </xf>
    <xf numFmtId="0" fontId="26" fillId="7" borderId="8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3" fillId="8" borderId="10" xfId="0" applyFont="1" applyFill="1" applyBorder="1" applyAlignment="1" applyProtection="1">
      <alignment horizontal="center" vertical="center"/>
    </xf>
    <xf numFmtId="0" fontId="23" fillId="8" borderId="11" xfId="0" applyFont="1" applyFill="1" applyBorder="1" applyAlignment="1" applyProtection="1">
      <alignment horizontal="center" vertical="center" wrapText="1"/>
    </xf>
    <xf numFmtId="0" fontId="23" fillId="8" borderId="12" xfId="0" applyFont="1" applyFill="1" applyBorder="1" applyAlignment="1" applyProtection="1">
      <alignment horizontal="center" vertical="center" wrapText="1"/>
    </xf>
    <xf numFmtId="0" fontId="23" fillId="8" borderId="1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27" fillId="8" borderId="14" xfId="0" applyFont="1" applyFill="1" applyBorder="1" applyAlignment="1" applyProtection="1">
      <alignment horizontal="center" vertical="center"/>
    </xf>
    <xf numFmtId="165" fontId="6" fillId="9" borderId="15" xfId="0" applyNumberFormat="1" applyFont="1" applyFill="1" applyBorder="1" applyAlignment="1" applyProtection="1">
      <alignment horizontal="center" vertical="center" wrapText="1"/>
      <protection locked="0"/>
    </xf>
    <xf numFmtId="165" fontId="6" fillId="9" borderId="16" xfId="0" applyNumberFormat="1" applyFont="1" applyFill="1" applyBorder="1" applyAlignment="1" applyProtection="1">
      <alignment horizontal="center" vertical="center" wrapText="1"/>
      <protection locked="0"/>
    </xf>
    <xf numFmtId="165" fontId="6" fillId="10" borderId="15" xfId="0" applyNumberFormat="1" applyFont="1" applyFill="1" applyBorder="1" applyAlignment="1" applyProtection="1">
      <alignment horizontal="center" vertical="center" wrapText="1"/>
      <protection locked="0"/>
    </xf>
    <xf numFmtId="165" fontId="6" fillId="10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left" vertical="top" wrapText="1"/>
    </xf>
    <xf numFmtId="0" fontId="6" fillId="0" borderId="0" xfId="0" applyFont="1" applyBorder="1" applyAlignment="1" applyProtection="1">
      <alignment wrapText="1"/>
    </xf>
    <xf numFmtId="0" fontId="28" fillId="0" borderId="0" xfId="0" applyFont="1" applyBorder="1" applyAlignment="1" applyProtection="1">
      <alignment wrapText="1"/>
    </xf>
    <xf numFmtId="0" fontId="10" fillId="0" borderId="0" xfId="0" applyFont="1" applyBorder="1" applyAlignment="1" applyProtection="1">
      <alignment wrapText="1"/>
    </xf>
    <xf numFmtId="0" fontId="27" fillId="8" borderId="18" xfId="0" applyFont="1" applyFill="1" applyBorder="1" applyAlignment="1" applyProtection="1">
      <alignment horizontal="center" vertical="center"/>
    </xf>
    <xf numFmtId="165" fontId="6" fillId="9" borderId="19" xfId="0" applyNumberFormat="1" applyFont="1" applyFill="1" applyBorder="1" applyAlignment="1" applyProtection="1">
      <alignment horizontal="center" vertical="center" wrapText="1"/>
      <protection locked="0"/>
    </xf>
    <xf numFmtId="165" fontId="6" fillId="9" borderId="20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Protection="1"/>
    <xf numFmtId="2" fontId="12" fillId="0" borderId="0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/>
    <xf numFmtId="0" fontId="0" fillId="0" borderId="0" xfId="0" applyAlignment="1" applyProtection="1"/>
    <xf numFmtId="0" fontId="34" fillId="0" borderId="0" xfId="0" applyFont="1" applyBorder="1" applyAlignment="1" applyProtection="1">
      <alignment horizontal="right" vertical="center"/>
    </xf>
    <xf numFmtId="0" fontId="0" fillId="0" borderId="0" xfId="0" applyAlignment="1" applyProtection="1">
      <alignment horizontal="left"/>
    </xf>
    <xf numFmtId="0" fontId="0" fillId="0" borderId="0" xfId="0" applyFont="1" applyBorder="1" applyAlignment="1" applyProtection="1">
      <alignment horizontal="left" wrapText="1"/>
    </xf>
    <xf numFmtId="0" fontId="0" fillId="0" borderId="0" xfId="0" applyFont="1" applyAlignment="1" applyProtection="1">
      <alignment horizontal="left"/>
    </xf>
    <xf numFmtId="0" fontId="0" fillId="0" borderId="0" xfId="0" applyBorder="1" applyAlignment="1" applyProtection="1">
      <alignment horizontal="left" wrapText="1"/>
    </xf>
    <xf numFmtId="0" fontId="0" fillId="0" borderId="0" xfId="0" applyBorder="1" applyAlignment="1" applyProtection="1">
      <alignment horizontal="left"/>
    </xf>
    <xf numFmtId="0" fontId="18" fillId="0" borderId="0" xfId="0" applyFont="1" applyBorder="1" applyAlignment="1" applyProtection="1">
      <alignment horizontal="left"/>
    </xf>
    <xf numFmtId="0" fontId="18" fillId="0" borderId="0" xfId="0" applyFont="1" applyBorder="1" applyAlignment="1" applyProtection="1">
      <alignment horizontal="right"/>
    </xf>
    <xf numFmtId="0" fontId="26" fillId="7" borderId="9" xfId="0" applyFont="1" applyFill="1" applyBorder="1" applyAlignment="1" applyProtection="1">
      <alignment horizontal="center" vertical="center" wrapText="1"/>
    </xf>
    <xf numFmtId="3" fontId="6" fillId="9" borderId="16" xfId="0" applyNumberFormat="1" applyFont="1" applyFill="1" applyBorder="1" applyAlignment="1" applyProtection="1">
      <alignment horizontal="center" vertical="center" wrapText="1"/>
      <protection locked="0"/>
    </xf>
    <xf numFmtId="3" fontId="6" fillId="10" borderId="16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0" xfId="0" applyNumberFormat="1" applyFont="1" applyBorder="1" applyAlignment="1" applyProtection="1">
      <alignment horizontal="left" vertical="center" indent="1"/>
    </xf>
    <xf numFmtId="0" fontId="37" fillId="0" borderId="0" xfId="0" applyFont="1" applyBorder="1" applyAlignment="1" applyProtection="1">
      <alignment horizontal="left" vertical="center" indent="1"/>
    </xf>
    <xf numFmtId="164" fontId="15" fillId="0" borderId="0" xfId="0" applyNumberFormat="1" applyFont="1" applyBorder="1" applyAlignment="1" applyProtection="1">
      <alignment horizontal="left"/>
    </xf>
    <xf numFmtId="0" fontId="20" fillId="0" borderId="0" xfId="0" applyFont="1" applyBorder="1" applyAlignment="1" applyProtection="1">
      <alignment horizontal="center" vertical="center"/>
    </xf>
    <xf numFmtId="0" fontId="25" fillId="6" borderId="33" xfId="0" applyFont="1" applyFill="1" applyBorder="1" applyAlignment="1" applyProtection="1">
      <alignment horizontal="center" vertical="center" wrapText="1"/>
      <protection locked="0"/>
    </xf>
    <xf numFmtId="0" fontId="25" fillId="6" borderId="34" xfId="0" applyFont="1" applyFill="1" applyBorder="1" applyAlignment="1" applyProtection="1">
      <alignment horizontal="center" vertical="center" wrapText="1"/>
      <protection locked="0"/>
    </xf>
    <xf numFmtId="0" fontId="25" fillId="6" borderId="35" xfId="0" applyFont="1" applyFill="1" applyBorder="1" applyAlignment="1" applyProtection="1">
      <alignment horizontal="center" vertical="center" wrapText="1"/>
      <protection locked="0"/>
    </xf>
    <xf numFmtId="0" fontId="24" fillId="5" borderId="36" xfId="0" applyFont="1" applyFill="1" applyBorder="1" applyAlignment="1" applyProtection="1">
      <alignment horizontal="center" vertical="center" wrapText="1"/>
      <protection locked="0"/>
    </xf>
    <xf numFmtId="0" fontId="24" fillId="5" borderId="37" xfId="0" applyFont="1" applyFill="1" applyBorder="1" applyAlignment="1" applyProtection="1">
      <alignment horizontal="center" vertical="center" wrapText="1"/>
      <protection locked="0"/>
    </xf>
    <xf numFmtId="0" fontId="23" fillId="8" borderId="12" xfId="0" applyFont="1" applyFill="1" applyBorder="1" applyAlignment="1" applyProtection="1">
      <alignment horizontal="center" vertical="center" wrapText="1"/>
      <protection locked="0"/>
    </xf>
    <xf numFmtId="0" fontId="27" fillId="8" borderId="38" xfId="0" applyFont="1" applyFill="1" applyBorder="1" applyAlignment="1" applyProtection="1">
      <alignment horizontal="center" vertical="center"/>
    </xf>
    <xf numFmtId="14" fontId="6" fillId="9" borderId="39" xfId="0" applyNumberFormat="1" applyFont="1" applyFill="1" applyBorder="1" applyAlignment="1" applyProtection="1">
      <alignment horizontal="center" vertical="center"/>
      <protection locked="0"/>
    </xf>
    <xf numFmtId="164" fontId="6" fillId="9" borderId="16" xfId="0" applyNumberFormat="1" applyFont="1" applyFill="1" applyBorder="1" applyAlignment="1" applyProtection="1">
      <alignment horizontal="center" vertical="center" wrapText="1"/>
      <protection locked="0"/>
    </xf>
    <xf numFmtId="164" fontId="6" fillId="9" borderId="1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/>
    <xf numFmtId="14" fontId="6" fillId="10" borderId="39" xfId="0" applyNumberFormat="1" applyFont="1" applyFill="1" applyBorder="1" applyAlignment="1" applyProtection="1">
      <alignment horizontal="center" vertical="center"/>
      <protection locked="0"/>
    </xf>
    <xf numFmtId="164" fontId="6" fillId="10" borderId="16" xfId="0" applyNumberFormat="1" applyFont="1" applyFill="1" applyBorder="1" applyAlignment="1" applyProtection="1">
      <alignment horizontal="center" vertical="center" wrapText="1"/>
      <protection locked="0"/>
    </xf>
    <xf numFmtId="164" fontId="6" fillId="10" borderId="15" xfId="0" applyNumberFormat="1" applyFont="1" applyFill="1" applyBorder="1" applyAlignment="1" applyProtection="1">
      <alignment horizontal="center" vertical="center" wrapText="1"/>
      <protection locked="0"/>
    </xf>
    <xf numFmtId="0" fontId="27" fillId="8" borderId="40" xfId="0" applyFont="1" applyFill="1" applyBorder="1" applyAlignment="1" applyProtection="1">
      <alignment horizontal="center" vertical="center"/>
    </xf>
    <xf numFmtId="14" fontId="6" fillId="9" borderId="41" xfId="0" applyNumberFormat="1" applyFont="1" applyFill="1" applyBorder="1" applyAlignment="1" applyProtection="1">
      <alignment horizontal="center" vertical="center"/>
      <protection locked="0"/>
    </xf>
    <xf numFmtId="165" fontId="6" fillId="9" borderId="42" xfId="0" applyNumberFormat="1" applyFont="1" applyFill="1" applyBorder="1" applyAlignment="1" applyProtection="1">
      <alignment horizontal="center" vertical="center" wrapText="1"/>
      <protection locked="0"/>
    </xf>
    <xf numFmtId="164" fontId="6" fillId="9" borderId="29" xfId="0" applyNumberFormat="1" applyFont="1" applyFill="1" applyBorder="1" applyAlignment="1" applyProtection="1">
      <alignment horizontal="center" vertical="center" wrapText="1"/>
      <protection locked="0"/>
    </xf>
    <xf numFmtId="164" fontId="6" fillId="9" borderId="21" xfId="0" applyNumberFormat="1" applyFont="1" applyFill="1" applyBorder="1" applyAlignment="1" applyProtection="1">
      <alignment horizontal="center" vertical="center" wrapText="1"/>
      <protection locked="0"/>
    </xf>
    <xf numFmtId="14" fontId="12" fillId="0" borderId="28" xfId="0" applyNumberFormat="1" applyFont="1" applyBorder="1" applyAlignment="1" applyProtection="1">
      <alignment horizontal="center"/>
      <protection locked="0"/>
    </xf>
    <xf numFmtId="14" fontId="18" fillId="0" borderId="0" xfId="0" applyNumberFormat="1" applyFont="1" applyBorder="1" applyAlignment="1" applyProtection="1">
      <alignment horizontal="right"/>
    </xf>
    <xf numFmtId="0" fontId="12" fillId="0" borderId="0" xfId="0" applyFont="1" applyBorder="1" applyProtection="1"/>
    <xf numFmtId="0" fontId="12" fillId="0" borderId="0" xfId="0" applyFont="1" applyAlignment="1" applyProtection="1">
      <alignment vertical="center"/>
    </xf>
    <xf numFmtId="0" fontId="35" fillId="0" borderId="0" xfId="1" applyFont="1" applyBorder="1" applyAlignment="1" applyProtection="1">
      <alignment horizontal="right" vertical="center"/>
    </xf>
    <xf numFmtId="0" fontId="35" fillId="0" borderId="0" xfId="1" applyFont="1" applyBorder="1" applyAlignment="1" applyProtection="1">
      <alignment horizontal="center" vertical="center"/>
    </xf>
    <xf numFmtId="0" fontId="35" fillId="9" borderId="0" xfId="1" applyFont="1" applyFill="1" applyBorder="1" applyAlignment="1" applyProtection="1">
      <alignment horizontal="center" vertical="center"/>
    </xf>
    <xf numFmtId="0" fontId="35" fillId="9" borderId="0" xfId="1" applyFont="1" applyFill="1" applyBorder="1" applyAlignment="1" applyProtection="1">
      <alignment vertical="center"/>
    </xf>
    <xf numFmtId="0" fontId="35" fillId="0" borderId="0" xfId="1" applyFont="1" applyBorder="1" applyAlignment="1" applyProtection="1">
      <alignment vertical="center"/>
    </xf>
    <xf numFmtId="0" fontId="35" fillId="9" borderId="0" xfId="1" applyFont="1" applyFill="1" applyBorder="1" applyAlignment="1" applyProtection="1">
      <alignment horizontal="right" vertical="center"/>
    </xf>
    <xf numFmtId="0" fontId="35" fillId="9" borderId="0" xfId="1" applyFont="1" applyFill="1" applyBorder="1" applyAlignment="1" applyProtection="1">
      <alignment horizontal="center" vertical="center"/>
    </xf>
    <xf numFmtId="0" fontId="16" fillId="9" borderId="0" xfId="1" applyFont="1" applyFill="1" applyBorder="1" applyAlignment="1" applyProtection="1">
      <alignment horizontal="right" vertical="center"/>
    </xf>
    <xf numFmtId="0" fontId="36" fillId="9" borderId="0" xfId="1" applyFont="1" applyFill="1" applyBorder="1" applyAlignment="1" applyProtection="1">
      <alignment horizontal="left" vertical="center"/>
    </xf>
    <xf numFmtId="0" fontId="42" fillId="9" borderId="0" xfId="1" applyFont="1" applyFill="1" applyBorder="1" applyAlignment="1" applyProtection="1">
      <alignment horizontal="center" vertical="center"/>
    </xf>
    <xf numFmtId="0" fontId="6" fillId="9" borderId="31" xfId="1" applyFont="1" applyFill="1" applyBorder="1" applyAlignment="1" applyProtection="1">
      <alignment horizontal="center" vertical="center"/>
      <protection locked="0"/>
    </xf>
    <xf numFmtId="0" fontId="6" fillId="9" borderId="15" xfId="1" applyFont="1" applyFill="1" applyBorder="1" applyAlignment="1" applyProtection="1">
      <alignment horizontal="center" vertical="center"/>
      <protection locked="0"/>
    </xf>
    <xf numFmtId="0" fontId="33" fillId="6" borderId="16" xfId="1" applyFont="1" applyFill="1" applyBorder="1" applyAlignment="1" applyProtection="1">
      <alignment horizontal="center" vertical="center"/>
      <protection locked="0"/>
    </xf>
    <xf numFmtId="0" fontId="32" fillId="5" borderId="43" xfId="1" applyFont="1" applyFill="1" applyBorder="1" applyAlignment="1" applyProtection="1">
      <alignment horizontal="center" vertical="center"/>
    </xf>
    <xf numFmtId="0" fontId="6" fillId="7" borderId="16" xfId="1" applyFont="1" applyFill="1" applyBorder="1" applyAlignment="1" applyProtection="1">
      <alignment horizontal="center" vertical="center"/>
    </xf>
    <xf numFmtId="0" fontId="27" fillId="8" borderId="44" xfId="1" applyFont="1" applyFill="1" applyBorder="1" applyAlignment="1" applyProtection="1">
      <alignment horizontal="center" vertical="center"/>
    </xf>
    <xf numFmtId="0" fontId="27" fillId="8" borderId="45" xfId="1" applyFont="1" applyFill="1" applyBorder="1" applyAlignment="1" applyProtection="1">
      <alignment horizontal="center" vertical="center"/>
    </xf>
    <xf numFmtId="0" fontId="27" fillId="8" borderId="46" xfId="1" applyFont="1" applyFill="1" applyBorder="1" applyAlignment="1" applyProtection="1">
      <alignment horizontal="center" vertical="center"/>
      <protection locked="0"/>
    </xf>
    <xf numFmtId="0" fontId="27" fillId="8" borderId="47" xfId="1" applyFont="1" applyFill="1" applyBorder="1" applyAlignment="1" applyProtection="1">
      <alignment horizontal="center" vertical="center"/>
    </xf>
    <xf numFmtId="0" fontId="27" fillId="8" borderId="48" xfId="1" applyFont="1" applyFill="1" applyBorder="1" applyAlignment="1" applyProtection="1">
      <alignment horizontal="center" vertical="center"/>
    </xf>
    <xf numFmtId="0" fontId="27" fillId="8" borderId="47" xfId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</xf>
    <xf numFmtId="165" fontId="35" fillId="9" borderId="0" xfId="1" applyNumberFormat="1" applyFont="1" applyFill="1" applyBorder="1" applyAlignment="1" applyProtection="1">
      <alignment horizontal="center" vertical="center"/>
    </xf>
    <xf numFmtId="9" fontId="6" fillId="9" borderId="31" xfId="1" applyNumberFormat="1" applyFont="1" applyFill="1" applyBorder="1" applyAlignment="1" applyProtection="1">
      <alignment horizontal="center" vertical="center"/>
      <protection locked="0"/>
    </xf>
    <xf numFmtId="0" fontId="6" fillId="9" borderId="0" xfId="1" applyFont="1" applyFill="1" applyBorder="1" applyAlignment="1" applyProtection="1">
      <alignment vertical="center"/>
    </xf>
    <xf numFmtId="0" fontId="6" fillId="9" borderId="50" xfId="1" applyFont="1" applyFill="1" applyBorder="1" applyAlignment="1" applyProtection="1">
      <alignment horizontal="center" vertical="center"/>
      <protection locked="0"/>
    </xf>
    <xf numFmtId="0" fontId="6" fillId="9" borderId="21" xfId="1" applyFont="1" applyFill="1" applyBorder="1" applyAlignment="1" applyProtection="1">
      <alignment horizontal="center" vertical="center"/>
      <protection locked="0"/>
    </xf>
    <xf numFmtId="9" fontId="6" fillId="9" borderId="50" xfId="1" applyNumberFormat="1" applyFont="1" applyFill="1" applyBorder="1" applyAlignment="1" applyProtection="1">
      <alignment horizontal="center" vertical="center"/>
      <protection locked="0"/>
    </xf>
    <xf numFmtId="0" fontId="6" fillId="9" borderId="0" xfId="1" applyFont="1" applyFill="1" applyBorder="1" applyAlignment="1" applyProtection="1">
      <alignment horizontal="right" vertical="center"/>
    </xf>
    <xf numFmtId="0" fontId="6" fillId="9" borderId="0" xfId="1" applyFont="1" applyFill="1" applyBorder="1" applyAlignment="1" applyProtection="1">
      <alignment horizontal="left" vertical="center"/>
    </xf>
    <xf numFmtId="0" fontId="6" fillId="9" borderId="0" xfId="1" applyFont="1" applyFill="1" applyBorder="1" applyAlignment="1" applyProtection="1">
      <alignment horizontal="left" vertical="center"/>
    </xf>
    <xf numFmtId="0" fontId="35" fillId="9" borderId="0" xfId="1" applyFont="1" applyFill="1" applyBorder="1" applyAlignment="1" applyProtection="1">
      <alignment horizontal="left" vertical="center"/>
    </xf>
    <xf numFmtId="0" fontId="35" fillId="9" borderId="0" xfId="1" applyFont="1" applyFill="1" applyBorder="1" applyAlignment="1" applyProtection="1">
      <alignment horizontal="left" vertical="center"/>
    </xf>
    <xf numFmtId="0" fontId="43" fillId="0" borderId="0" xfId="0" applyFont="1" applyBorder="1" applyAlignment="1" applyProtection="1">
      <alignment vertical="top"/>
    </xf>
    <xf numFmtId="0" fontId="9" fillId="0" borderId="0" xfId="0" applyFont="1" applyProtection="1"/>
    <xf numFmtId="0" fontId="14" fillId="0" borderId="0" xfId="0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center" vertical="center"/>
    </xf>
    <xf numFmtId="171" fontId="15" fillId="0" borderId="0" xfId="0" applyNumberFormat="1" applyFont="1" applyBorder="1" applyAlignment="1" applyProtection="1">
      <alignment horizontal="left"/>
    </xf>
    <xf numFmtId="49" fontId="15" fillId="0" borderId="0" xfId="0" applyNumberFormat="1" applyFont="1" applyBorder="1" applyAlignment="1" applyProtection="1">
      <alignment horizontal="left"/>
    </xf>
    <xf numFmtId="49" fontId="13" fillId="0" borderId="0" xfId="0" applyNumberFormat="1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49" fontId="45" fillId="0" borderId="0" xfId="0" applyNumberFormat="1" applyFont="1" applyBorder="1" applyAlignment="1" applyProtection="1">
      <alignment horizontal="right"/>
    </xf>
    <xf numFmtId="0" fontId="12" fillId="0" borderId="0" xfId="1" applyFont="1" applyBorder="1"/>
    <xf numFmtId="0" fontId="12" fillId="0" borderId="0" xfId="1" applyFont="1" applyBorder="1" applyAlignment="1">
      <alignment horizontal="right"/>
    </xf>
    <xf numFmtId="0" fontId="46" fillId="0" borderId="0" xfId="1" applyFont="1" applyBorder="1"/>
    <xf numFmtId="0" fontId="0" fillId="0" borderId="0" xfId="1" applyFont="1" applyBorder="1"/>
    <xf numFmtId="0" fontId="47" fillId="8" borderId="54" xfId="0" applyFont="1" applyFill="1" applyBorder="1" applyAlignment="1" applyProtection="1">
      <alignment horizontal="center" vertical="center"/>
    </xf>
    <xf numFmtId="165" fontId="47" fillId="8" borderId="54" xfId="0" applyNumberFormat="1" applyFont="1" applyFill="1" applyBorder="1" applyAlignment="1" applyProtection="1">
      <alignment horizontal="center" vertical="center"/>
    </xf>
    <xf numFmtId="165" fontId="47" fillId="8" borderId="55" xfId="0" applyNumberFormat="1" applyFont="1" applyFill="1" applyBorder="1" applyAlignment="1" applyProtection="1">
      <alignment horizontal="center" vertical="center"/>
    </xf>
    <xf numFmtId="165" fontId="47" fillId="8" borderId="56" xfId="0" applyNumberFormat="1" applyFont="1" applyFill="1" applyBorder="1" applyAlignment="1" applyProtection="1">
      <alignment horizontal="center" vertical="center"/>
    </xf>
    <xf numFmtId="172" fontId="6" fillId="0" borderId="39" xfId="0" applyNumberFormat="1" applyFont="1" applyBorder="1" applyAlignment="1" applyProtection="1">
      <alignment horizontal="center" vertical="center" wrapText="1"/>
    </xf>
    <xf numFmtId="172" fontId="6" fillId="0" borderId="57" xfId="0" applyNumberFormat="1" applyFont="1" applyBorder="1" applyAlignment="1" applyProtection="1">
      <alignment horizontal="center" vertical="center" wrapText="1"/>
    </xf>
    <xf numFmtId="2" fontId="50" fillId="0" borderId="30" xfId="0" applyNumberFormat="1" applyFont="1" applyBorder="1" applyAlignment="1" applyProtection="1">
      <alignment horizontal="center" vertical="center" wrapText="1"/>
    </xf>
    <xf numFmtId="2" fontId="6" fillId="0" borderId="39" xfId="0" applyNumberFormat="1" applyFont="1" applyBorder="1" applyAlignment="1" applyProtection="1">
      <alignment horizontal="center" vertical="center" wrapText="1"/>
    </xf>
    <xf numFmtId="165" fontId="6" fillId="0" borderId="39" xfId="0" applyNumberFormat="1" applyFont="1" applyBorder="1" applyAlignment="1" applyProtection="1">
      <alignment horizontal="center" vertical="center" wrapText="1"/>
    </xf>
    <xf numFmtId="164" fontId="6" fillId="0" borderId="57" xfId="0" applyNumberFormat="1" applyFont="1" applyBorder="1" applyAlignment="1" applyProtection="1">
      <alignment horizontal="center" vertical="center" wrapText="1"/>
    </xf>
    <xf numFmtId="2" fontId="50" fillId="0" borderId="39" xfId="0" applyNumberFormat="1" applyFont="1" applyBorder="1" applyAlignment="1" applyProtection="1">
      <alignment horizontal="center" vertical="center" wrapText="1"/>
    </xf>
    <xf numFmtId="174" fontId="6" fillId="0" borderId="39" xfId="0" applyNumberFormat="1" applyFont="1" applyBorder="1" applyAlignment="1" applyProtection="1">
      <alignment horizontal="center" vertical="center" wrapText="1"/>
    </xf>
    <xf numFmtId="174" fontId="6" fillId="0" borderId="57" xfId="0" applyNumberFormat="1" applyFont="1" applyBorder="1" applyAlignment="1" applyProtection="1">
      <alignment horizontal="center" vertical="center" wrapText="1"/>
    </xf>
    <xf numFmtId="174" fontId="6" fillId="10" borderId="21" xfId="0" applyNumberFormat="1" applyFont="1" applyFill="1" applyBorder="1" applyAlignment="1" applyProtection="1">
      <alignment horizontal="center" vertical="center" wrapText="1"/>
      <protection locked="0"/>
    </xf>
    <xf numFmtId="174" fontId="6" fillId="10" borderId="22" xfId="0" applyNumberFormat="1" applyFont="1" applyFill="1" applyBorder="1" applyAlignment="1" applyProtection="1">
      <alignment horizontal="center" vertical="center" wrapText="1"/>
      <protection locked="0"/>
    </xf>
    <xf numFmtId="2" fontId="12" fillId="0" borderId="0" xfId="0" applyNumberFormat="1" applyFont="1" applyBorder="1" applyAlignment="1" applyProtection="1">
      <alignment horizontal="center" vertical="center" wrapText="1"/>
    </xf>
    <xf numFmtId="165" fontId="12" fillId="0" borderId="0" xfId="0" applyNumberFormat="1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left"/>
    </xf>
    <xf numFmtId="0" fontId="18" fillId="0" borderId="28" xfId="0" applyFont="1" applyBorder="1" applyAlignment="1" applyProtection="1">
      <alignment horizontal="right"/>
      <protection locked="0"/>
    </xf>
    <xf numFmtId="0" fontId="12" fillId="0" borderId="0" xfId="0" applyFont="1" applyBorder="1" applyAlignment="1" applyProtection="1"/>
    <xf numFmtId="0" fontId="16" fillId="9" borderId="0" xfId="1" applyFont="1" applyFill="1" applyBorder="1" applyAlignment="1" applyProtection="1">
      <alignment horizontal="right" vertical="center"/>
    </xf>
    <xf numFmtId="165" fontId="6" fillId="9" borderId="15" xfId="0" applyNumberFormat="1" applyFont="1" applyFill="1" applyBorder="1" applyAlignment="1" applyProtection="1">
      <alignment horizontal="center" vertical="center" wrapText="1"/>
      <protection hidden="1"/>
    </xf>
    <xf numFmtId="166" fontId="12" fillId="10" borderId="16" xfId="0" applyNumberFormat="1" applyFont="1" applyFill="1" applyBorder="1" applyAlignment="1" applyProtection="1">
      <alignment horizontal="center" vertical="center" wrapText="1"/>
      <protection hidden="1"/>
    </xf>
    <xf numFmtId="166" fontId="12" fillId="9" borderId="16" xfId="0" applyNumberFormat="1" applyFont="1" applyFill="1" applyBorder="1" applyAlignment="1" applyProtection="1">
      <alignment horizontal="center" vertical="center" wrapText="1"/>
      <protection hidden="1"/>
    </xf>
    <xf numFmtId="165" fontId="6" fillId="10" borderId="15" xfId="0" applyNumberFormat="1" applyFont="1" applyFill="1" applyBorder="1" applyAlignment="1" applyProtection="1">
      <alignment horizontal="center" vertical="center" wrapText="1"/>
      <protection hidden="1"/>
    </xf>
    <xf numFmtId="165" fontId="31" fillId="7" borderId="3" xfId="0" applyNumberFormat="1" applyFont="1" applyFill="1" applyBorder="1" applyAlignment="1" applyProtection="1">
      <alignment horizontal="center" vertical="center" wrapText="1"/>
      <protection hidden="1"/>
    </xf>
    <xf numFmtId="166" fontId="31" fillId="7" borderId="26" xfId="0" applyNumberFormat="1" applyFont="1" applyFill="1" applyBorder="1" applyAlignment="1" applyProtection="1">
      <alignment horizontal="center" vertical="center" wrapText="1"/>
      <protection hidden="1"/>
    </xf>
    <xf numFmtId="0" fontId="19" fillId="11" borderId="23" xfId="0" applyFont="1" applyFill="1" applyBorder="1" applyAlignment="1" applyProtection="1">
      <alignment horizontal="center" vertical="center"/>
      <protection hidden="1"/>
    </xf>
    <xf numFmtId="165" fontId="29" fillId="5" borderId="1" xfId="0" applyNumberFormat="1" applyFont="1" applyFill="1" applyBorder="1" applyAlignment="1" applyProtection="1">
      <alignment horizontal="center" vertical="center" wrapText="1"/>
      <protection hidden="1"/>
    </xf>
    <xf numFmtId="165" fontId="30" fillId="6" borderId="24" xfId="0" applyNumberFormat="1" applyFont="1" applyFill="1" applyBorder="1" applyAlignment="1" applyProtection="1">
      <alignment horizontal="center" vertical="center" wrapText="1"/>
      <protection hidden="1"/>
    </xf>
    <xf numFmtId="165" fontId="30" fillId="6" borderId="25" xfId="0" applyNumberFormat="1" applyFont="1" applyFill="1" applyBorder="1" applyAlignment="1" applyProtection="1">
      <alignment horizontal="center" vertical="center" wrapText="1"/>
      <protection hidden="1"/>
    </xf>
    <xf numFmtId="3" fontId="31" fillId="7" borderId="26" xfId="0" applyNumberFormat="1" applyFont="1" applyFill="1" applyBorder="1" applyAlignment="1" applyProtection="1">
      <alignment horizontal="center" vertical="center" wrapText="1"/>
      <protection hidden="1"/>
    </xf>
    <xf numFmtId="165" fontId="29" fillId="5" borderId="27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Protection="1">
      <protection hidden="1"/>
    </xf>
    <xf numFmtId="2" fontId="12" fillId="0" borderId="0" xfId="0" applyNumberFormat="1" applyFont="1" applyBorder="1" applyAlignment="1" applyProtection="1">
      <alignment horizontal="center" vertical="center"/>
      <protection hidden="1"/>
    </xf>
    <xf numFmtId="2" fontId="33" fillId="0" borderId="0" xfId="0" applyNumberFormat="1" applyFont="1" applyBorder="1" applyAlignment="1" applyProtection="1">
      <alignment horizontal="right" vertical="center"/>
      <protection hidden="1"/>
    </xf>
    <xf numFmtId="165" fontId="30" fillId="6" borderId="25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15" fillId="0" borderId="0" xfId="0" applyFont="1" applyBorder="1" applyAlignment="1" applyProtection="1">
      <alignment horizontal="left"/>
      <protection hidden="1"/>
    </xf>
    <xf numFmtId="9" fontId="6" fillId="9" borderId="52" xfId="1" applyNumberFormat="1" applyFont="1" applyFill="1" applyBorder="1" applyAlignment="1" applyProtection="1">
      <alignment horizontal="center" vertical="center"/>
      <protection hidden="1"/>
    </xf>
    <xf numFmtId="0" fontId="6" fillId="9" borderId="15" xfId="1" applyFont="1" applyFill="1" applyBorder="1" applyAlignment="1" applyProtection="1">
      <alignment horizontal="center" vertical="center"/>
      <protection hidden="1"/>
    </xf>
    <xf numFmtId="0" fontId="6" fillId="9" borderId="0" xfId="1" applyFont="1" applyFill="1" applyBorder="1" applyAlignment="1" applyProtection="1">
      <alignment horizontal="right" vertical="center"/>
      <protection hidden="1"/>
    </xf>
    <xf numFmtId="0" fontId="6" fillId="9" borderId="0" xfId="1" applyFont="1" applyFill="1" applyBorder="1" applyAlignment="1" applyProtection="1">
      <alignment horizontal="left" vertical="center"/>
      <protection hidden="1"/>
    </xf>
    <xf numFmtId="0" fontId="7" fillId="9" borderId="0" xfId="1" applyFont="1" applyFill="1" applyBorder="1" applyAlignment="1" applyProtection="1">
      <alignment horizontal="left" vertical="center"/>
      <protection hidden="1"/>
    </xf>
    <xf numFmtId="164" fontId="33" fillId="6" borderId="15" xfId="1" applyNumberFormat="1" applyFont="1" applyFill="1" applyBorder="1" applyAlignment="1" applyProtection="1">
      <alignment horizontal="center" vertical="center"/>
      <protection hidden="1"/>
    </xf>
    <xf numFmtId="165" fontId="32" fillId="5" borderId="51" xfId="1" applyNumberFormat="1" applyFont="1" applyFill="1" applyBorder="1" applyAlignment="1" applyProtection="1">
      <alignment horizontal="center" vertical="center"/>
      <protection hidden="1"/>
    </xf>
    <xf numFmtId="170" fontId="6" fillId="7" borderId="52" xfId="1" applyNumberFormat="1" applyFont="1" applyFill="1" applyBorder="1" applyAlignment="1" applyProtection="1">
      <alignment horizontal="center" vertical="center"/>
      <protection hidden="1"/>
    </xf>
    <xf numFmtId="170" fontId="6" fillId="7" borderId="16" xfId="1" applyNumberFormat="1" applyFont="1" applyFill="1" applyBorder="1" applyAlignment="1" applyProtection="1">
      <alignment horizontal="center" vertical="center"/>
      <protection hidden="1"/>
    </xf>
    <xf numFmtId="170" fontId="6" fillId="7" borderId="22" xfId="1" applyNumberFormat="1" applyFont="1" applyFill="1" applyBorder="1" applyAlignment="1" applyProtection="1">
      <alignment horizontal="center" vertical="center"/>
      <protection hidden="1"/>
    </xf>
    <xf numFmtId="164" fontId="33" fillId="6" borderId="16" xfId="1" applyNumberFormat="1" applyFont="1" applyFill="1" applyBorder="1" applyAlignment="1" applyProtection="1">
      <alignment horizontal="center" vertical="center"/>
      <protection hidden="1"/>
    </xf>
    <xf numFmtId="164" fontId="33" fillId="6" borderId="22" xfId="1" applyNumberFormat="1" applyFont="1" applyFill="1" applyBorder="1" applyAlignment="1" applyProtection="1">
      <alignment horizontal="center" vertical="center"/>
      <protection hidden="1"/>
    </xf>
    <xf numFmtId="172" fontId="6" fillId="9" borderId="15" xfId="0" applyNumberFormat="1" applyFont="1" applyFill="1" applyBorder="1" applyAlignment="1" applyProtection="1">
      <alignment horizontal="center" vertical="center" wrapText="1"/>
      <protection hidden="1"/>
    </xf>
    <xf numFmtId="172" fontId="6" fillId="9" borderId="16" xfId="0" applyNumberFormat="1" applyFont="1" applyFill="1" applyBorder="1" applyAlignment="1" applyProtection="1">
      <alignment horizontal="center" vertical="center" wrapText="1"/>
      <protection hidden="1"/>
    </xf>
    <xf numFmtId="172" fontId="6" fillId="10" borderId="15" xfId="0" applyNumberFormat="1" applyFont="1" applyFill="1" applyBorder="1" applyAlignment="1" applyProtection="1">
      <alignment horizontal="center" vertical="center" wrapText="1"/>
      <protection hidden="1"/>
    </xf>
    <xf numFmtId="172" fontId="6" fillId="10" borderId="16" xfId="0" applyNumberFormat="1" applyFont="1" applyFill="1" applyBorder="1" applyAlignment="1" applyProtection="1">
      <alignment horizontal="center" vertical="center" wrapText="1"/>
      <protection hidden="1"/>
    </xf>
    <xf numFmtId="173" fontId="12" fillId="10" borderId="15" xfId="0" applyNumberFormat="1" applyFont="1" applyFill="1" applyBorder="1" applyAlignment="1" applyProtection="1">
      <alignment horizontal="center" vertical="center" wrapText="1"/>
      <protection hidden="1"/>
    </xf>
    <xf numFmtId="173" fontId="12" fillId="10" borderId="16" xfId="0" applyNumberFormat="1" applyFont="1" applyFill="1" applyBorder="1" applyAlignment="1" applyProtection="1">
      <alignment horizontal="center" vertical="center" wrapText="1"/>
      <protection hidden="1"/>
    </xf>
    <xf numFmtId="174" fontId="6" fillId="10" borderId="15" xfId="0" applyNumberFormat="1" applyFont="1" applyFill="1" applyBorder="1" applyAlignment="1" applyProtection="1">
      <alignment horizontal="center" vertical="center" wrapText="1"/>
      <protection hidden="1"/>
    </xf>
    <xf numFmtId="174" fontId="6" fillId="10" borderId="1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vertical="top"/>
    </xf>
    <xf numFmtId="0" fontId="0" fillId="0" borderId="0" xfId="0" applyProtection="1"/>
    <xf numFmtId="0" fontId="16" fillId="0" borderId="0" xfId="0" applyFont="1" applyBorder="1" applyAlignment="1" applyProtection="1">
      <alignment horizontal="right"/>
    </xf>
    <xf numFmtId="165" fontId="6" fillId="9" borderId="16" xfId="0" applyNumberFormat="1" applyFont="1" applyFill="1" applyBorder="1" applyAlignment="1" applyProtection="1">
      <alignment horizontal="center" vertical="center" wrapText="1"/>
      <protection locked="0"/>
    </xf>
    <xf numFmtId="165" fontId="6" fillId="10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Protection="1"/>
    <xf numFmtId="0" fontId="6" fillId="0" borderId="0" xfId="0" applyFont="1" applyProtection="1"/>
    <xf numFmtId="164" fontId="33" fillId="6" borderId="0" xfId="1" applyNumberFormat="1" applyFont="1" applyFill="1" applyBorder="1" applyAlignment="1" applyProtection="1">
      <alignment horizontal="center" vertical="center"/>
      <protection hidden="1"/>
    </xf>
    <xf numFmtId="0" fontId="6" fillId="9" borderId="52" xfId="1" applyFont="1" applyFill="1" applyBorder="1" applyAlignment="1" applyProtection="1">
      <alignment horizontal="center" vertical="center"/>
      <protection hidden="1"/>
    </xf>
    <xf numFmtId="0" fontId="6" fillId="12" borderId="21" xfId="1" applyFont="1" applyFill="1" applyBorder="1" applyAlignment="1" applyProtection="1">
      <alignment horizontal="center" vertical="center"/>
      <protection locked="0"/>
    </xf>
    <xf numFmtId="164" fontId="35" fillId="9" borderId="0" xfId="1" applyNumberFormat="1" applyFont="1" applyFill="1" applyBorder="1" applyAlignment="1" applyProtection="1">
      <alignment vertical="center"/>
    </xf>
    <xf numFmtId="9" fontId="0" fillId="0" borderId="0" xfId="0" applyNumberFormat="1"/>
    <xf numFmtId="0" fontId="6" fillId="12" borderId="15" xfId="1" applyFont="1" applyFill="1" applyBorder="1" applyAlignment="1" applyProtection="1">
      <alignment horizontal="center" vertical="center"/>
      <protection hidden="1"/>
    </xf>
    <xf numFmtId="164" fontId="33" fillId="13" borderId="22" xfId="1" applyNumberFormat="1" applyFont="1" applyFill="1" applyBorder="1" applyAlignment="1" applyProtection="1">
      <alignment horizontal="center" vertical="center"/>
      <protection hidden="1"/>
    </xf>
    <xf numFmtId="0" fontId="4" fillId="9" borderId="0" xfId="1" applyFont="1" applyFill="1" applyBorder="1" applyAlignment="1" applyProtection="1">
      <alignment vertical="center"/>
    </xf>
    <xf numFmtId="0" fontId="6" fillId="12" borderId="58" xfId="1" applyFont="1" applyFill="1" applyBorder="1" applyAlignment="1" applyProtection="1">
      <alignment horizontal="center" vertical="center" wrapText="1"/>
      <protection hidden="1"/>
    </xf>
    <xf numFmtId="166" fontId="35" fillId="9" borderId="0" xfId="1" applyNumberFormat="1" applyFont="1" applyFill="1" applyBorder="1" applyAlignment="1" applyProtection="1">
      <alignment vertical="center"/>
    </xf>
    <xf numFmtId="9" fontId="32" fillId="5" borderId="49" xfId="2" applyFont="1" applyFill="1" applyBorder="1" applyAlignment="1" applyProtection="1">
      <alignment horizontal="center" vertical="center"/>
      <protection hidden="1"/>
    </xf>
    <xf numFmtId="9" fontId="32" fillId="14" borderId="59" xfId="2" applyFont="1" applyFill="1" applyBorder="1" applyAlignment="1" applyProtection="1">
      <alignment horizontal="center" vertical="center"/>
      <protection hidden="1"/>
    </xf>
    <xf numFmtId="0" fontId="0" fillId="0" borderId="0" xfId="0" applyProtection="1"/>
    <xf numFmtId="0" fontId="12" fillId="0" borderId="0" xfId="0" applyFont="1" applyBorder="1" applyAlignment="1" applyProtection="1">
      <alignment horizontal="left" wrapText="1"/>
    </xf>
    <xf numFmtId="14" fontId="12" fillId="0" borderId="28" xfId="0" applyNumberFormat="1" applyFont="1" applyBorder="1" applyAlignment="1" applyProtection="1">
      <alignment horizontal="center"/>
      <protection locked="0"/>
    </xf>
    <xf numFmtId="0" fontId="18" fillId="0" borderId="0" xfId="0" applyFont="1" applyBorder="1" applyAlignment="1" applyProtection="1">
      <alignment horizontal="right"/>
    </xf>
    <xf numFmtId="0" fontId="18" fillId="0" borderId="28" xfId="0" applyFont="1" applyBorder="1" applyAlignment="1" applyProtection="1">
      <alignment horizontal="right"/>
      <protection locked="0"/>
    </xf>
    <xf numFmtId="0" fontId="5" fillId="0" borderId="0" xfId="0" applyFont="1" applyBorder="1" applyAlignment="1" applyProtection="1">
      <alignment horizontal="left" vertical="center" wrapText="1"/>
    </xf>
    <xf numFmtId="0" fontId="32" fillId="0" borderId="0" xfId="0" applyFont="1" applyAlignment="1" applyProtection="1">
      <alignment horizontal="right" vertical="center"/>
      <protection hidden="1"/>
    </xf>
    <xf numFmtId="2" fontId="6" fillId="0" borderId="0" xfId="0" applyNumberFormat="1" applyFont="1" applyBorder="1" applyAlignment="1" applyProtection="1">
      <alignment horizontal="right" vertical="top" wrapText="1"/>
      <protection hidden="1"/>
    </xf>
    <xf numFmtId="164" fontId="12" fillId="0" borderId="0" xfId="0" applyNumberFormat="1" applyFont="1" applyBorder="1" applyAlignment="1" applyProtection="1">
      <alignment horizontal="left" vertical="center"/>
      <protection locked="0"/>
    </xf>
    <xf numFmtId="0" fontId="11" fillId="0" borderId="0" xfId="0" applyFont="1" applyBorder="1" applyAlignment="1" applyProtection="1">
      <alignment horizontal="left"/>
    </xf>
    <xf numFmtId="49" fontId="15" fillId="0" borderId="0" xfId="0" applyNumberFormat="1" applyFont="1" applyBorder="1" applyAlignment="1" applyProtection="1">
      <alignment horizontal="left" indent="1"/>
      <protection hidden="1"/>
    </xf>
    <xf numFmtId="0" fontId="16" fillId="0" borderId="0" xfId="0" applyFont="1" applyBorder="1" applyAlignment="1" applyProtection="1">
      <alignment horizontal="right"/>
    </xf>
    <xf numFmtId="0" fontId="21" fillId="3" borderId="2" xfId="0" applyFont="1" applyFill="1" applyBorder="1" applyAlignment="1" applyProtection="1">
      <alignment horizontal="center" vertical="center"/>
    </xf>
    <xf numFmtId="0" fontId="22" fillId="4" borderId="3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top"/>
    </xf>
    <xf numFmtId="0" fontId="4" fillId="0" borderId="0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vertical="top"/>
    </xf>
    <xf numFmtId="0" fontId="12" fillId="0" borderId="0" xfId="0" applyFont="1" applyBorder="1" applyAlignment="1" applyProtection="1">
      <alignment horizontal="left" vertical="center"/>
    </xf>
    <xf numFmtId="0" fontId="12" fillId="0" borderId="28" xfId="0" applyFont="1" applyBorder="1" applyAlignment="1" applyProtection="1">
      <alignment horizontal="left"/>
      <protection locked="0"/>
    </xf>
    <xf numFmtId="165" fontId="6" fillId="9" borderId="16" xfId="0" applyNumberFormat="1" applyFont="1" applyFill="1" applyBorder="1" applyAlignment="1" applyProtection="1">
      <alignment horizontal="center" vertical="center" wrapText="1"/>
      <protection locked="0"/>
    </xf>
    <xf numFmtId="165" fontId="6" fillId="10" borderId="16" xfId="0" applyNumberFormat="1" applyFont="1" applyFill="1" applyBorder="1" applyAlignment="1" applyProtection="1">
      <alignment horizontal="center" vertical="center" wrapText="1"/>
      <protection locked="0"/>
    </xf>
    <xf numFmtId="165" fontId="6" fillId="9" borderId="22" xfId="0" applyNumberFormat="1" applyFont="1" applyFill="1" applyBorder="1" applyAlignment="1" applyProtection="1">
      <alignment horizontal="center" vertical="center" wrapText="1"/>
      <protection locked="0"/>
    </xf>
    <xf numFmtId="165" fontId="40" fillId="0" borderId="0" xfId="0" applyNumberFormat="1" applyFont="1" applyBorder="1" applyAlignment="1" applyProtection="1">
      <alignment horizontal="right" vertical="center" wrapText="1"/>
      <protection hidden="1"/>
    </xf>
    <xf numFmtId="0" fontId="41" fillId="0" borderId="0" xfId="0" applyFont="1" applyAlignment="1" applyProtection="1">
      <alignment horizontal="left" vertical="center"/>
    </xf>
    <xf numFmtId="0" fontId="26" fillId="4" borderId="3" xfId="0" applyFont="1" applyFill="1" applyBorder="1" applyAlignment="1" applyProtection="1">
      <alignment horizontal="center" vertical="center" wrapText="1"/>
    </xf>
    <xf numFmtId="0" fontId="23" fillId="8" borderId="13" xfId="0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vertical="top" wrapText="1"/>
    </xf>
    <xf numFmtId="49" fontId="15" fillId="0" borderId="0" xfId="0" applyNumberFormat="1" applyFont="1" applyBorder="1" applyAlignment="1" applyProtection="1">
      <alignment horizontal="left" indent="1"/>
    </xf>
    <xf numFmtId="0" fontId="38" fillId="3" borderId="24" xfId="0" applyFont="1" applyFill="1" applyBorder="1" applyAlignment="1" applyProtection="1">
      <alignment horizontal="center" vertical="center"/>
    </xf>
    <xf numFmtId="0" fontId="39" fillId="2" borderId="32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16" fillId="9" borderId="0" xfId="1" applyFont="1" applyFill="1" applyBorder="1" applyAlignment="1" applyProtection="1">
      <alignment horizontal="right" vertical="center"/>
    </xf>
    <xf numFmtId="0" fontId="21" fillId="3" borderId="33" xfId="1" applyFont="1" applyFill="1" applyBorder="1" applyAlignment="1" applyProtection="1">
      <alignment horizontal="center" vertical="center"/>
    </xf>
    <xf numFmtId="0" fontId="39" fillId="2" borderId="1" xfId="1" applyFont="1" applyFill="1" applyBorder="1" applyAlignment="1" applyProtection="1">
      <alignment horizontal="center" vertical="center"/>
    </xf>
    <xf numFmtId="0" fontId="22" fillId="4" borderId="26" xfId="1" applyFont="1" applyFill="1" applyBorder="1" applyAlignment="1" applyProtection="1">
      <alignment horizontal="center" vertical="center"/>
    </xf>
    <xf numFmtId="0" fontId="12" fillId="0" borderId="28" xfId="0" applyFont="1" applyBorder="1" applyAlignment="1" applyProtection="1">
      <protection locked="0"/>
    </xf>
    <xf numFmtId="0" fontId="6" fillId="0" borderId="0" xfId="0" applyFont="1" applyProtection="1"/>
    <xf numFmtId="2" fontId="50" fillId="0" borderId="30" xfId="0" applyNumberFormat="1" applyFont="1" applyBorder="1" applyAlignment="1" applyProtection="1">
      <alignment horizontal="center" vertical="center" wrapText="1"/>
    </xf>
    <xf numFmtId="2" fontId="49" fillId="8" borderId="5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vertical="center"/>
    </xf>
    <xf numFmtId="0" fontId="12" fillId="0" borderId="0" xfId="0" applyFont="1" applyBorder="1" applyAlignment="1" applyProtection="1">
      <alignment horizontal="left"/>
    </xf>
    <xf numFmtId="2" fontId="49" fillId="8" borderId="31" xfId="0" applyNumberFormat="1" applyFont="1" applyFill="1" applyBorder="1" applyAlignment="1" applyProtection="1">
      <alignment horizontal="center" vertical="center" wrapText="1"/>
    </xf>
    <xf numFmtId="0" fontId="48" fillId="7" borderId="31" xfId="0" applyFont="1" applyFill="1" applyBorder="1" applyAlignment="1" applyProtection="1">
      <alignment horizontal="center" vertical="center"/>
    </xf>
    <xf numFmtId="2" fontId="48" fillId="0" borderId="30" xfId="0" applyNumberFormat="1" applyFont="1" applyBorder="1" applyAlignment="1" applyProtection="1">
      <alignment horizontal="center" vertical="center" wrapText="1"/>
    </xf>
    <xf numFmtId="49" fontId="16" fillId="0" borderId="0" xfId="0" applyNumberFormat="1" applyFont="1" applyBorder="1" applyAlignment="1" applyProtection="1">
      <alignment horizontal="right"/>
    </xf>
    <xf numFmtId="0" fontId="47" fillId="8" borderId="53" xfId="0" applyFont="1" applyFill="1" applyBorder="1" applyAlignment="1" applyProtection="1">
      <alignment horizontal="center" vertical="center"/>
    </xf>
    <xf numFmtId="0" fontId="43" fillId="0" borderId="0" xfId="0" applyFont="1" applyBorder="1" applyAlignment="1" applyProtection="1">
      <alignment vertical="top"/>
    </xf>
    <xf numFmtId="0" fontId="0" fillId="0" borderId="0" xfId="0" applyFont="1" applyProtection="1"/>
    <xf numFmtId="0" fontId="44" fillId="0" borderId="0" xfId="0" applyFont="1" applyBorder="1" applyAlignment="1" applyProtection="1">
      <alignment horizontal="right" vertical="center"/>
    </xf>
    <xf numFmtId="14" fontId="12" fillId="0" borderId="0" xfId="0" applyNumberFormat="1" applyFont="1" applyBorder="1" applyAlignment="1" applyProtection="1">
      <alignment horizontal="center"/>
      <protection locked="0"/>
    </xf>
    <xf numFmtId="0" fontId="25" fillId="6" borderId="61" xfId="0" applyFont="1" applyFill="1" applyBorder="1" applyAlignment="1" applyProtection="1">
      <alignment horizontal="center" vertical="center" wrapText="1"/>
    </xf>
    <xf numFmtId="0" fontId="23" fillId="8" borderId="62" xfId="0" applyFont="1" applyFill="1" applyBorder="1" applyAlignment="1" applyProtection="1">
      <alignment horizontal="center" vertical="center" wrapText="1"/>
    </xf>
    <xf numFmtId="0" fontId="24" fillId="5" borderId="32" xfId="0" applyFont="1" applyFill="1" applyBorder="1" applyAlignment="1" applyProtection="1">
      <alignment horizontal="center" vertical="center" wrapText="1"/>
    </xf>
    <xf numFmtId="0" fontId="24" fillId="5" borderId="63" xfId="0" applyFont="1" applyFill="1" applyBorder="1" applyAlignment="1" applyProtection="1">
      <alignment horizontal="center" vertical="center" wrapText="1"/>
    </xf>
    <xf numFmtId="0" fontId="23" fillId="8" borderId="64" xfId="0" applyFont="1" applyFill="1" applyBorder="1" applyAlignment="1" applyProtection="1">
      <alignment horizontal="center" vertical="center" wrapText="1"/>
    </xf>
    <xf numFmtId="165" fontId="6" fillId="9" borderId="65" xfId="0" applyNumberFormat="1" applyFont="1" applyFill="1" applyBorder="1" applyAlignment="1" applyProtection="1">
      <alignment horizontal="center" vertical="center" wrapText="1"/>
      <protection locked="0"/>
    </xf>
    <xf numFmtId="165" fontId="6" fillId="10" borderId="65" xfId="0" applyNumberFormat="1" applyFont="1" applyFill="1" applyBorder="1" applyAlignment="1" applyProtection="1">
      <alignment horizontal="center" vertical="center" wrapText="1"/>
      <protection locked="0"/>
    </xf>
    <xf numFmtId="165" fontId="6" fillId="9" borderId="66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67" xfId="0" applyFont="1" applyFill="1" applyBorder="1" applyAlignment="1" applyProtection="1">
      <alignment horizontal="center" vertical="center"/>
    </xf>
    <xf numFmtId="0" fontId="20" fillId="2" borderId="60" xfId="0" applyFont="1" applyFill="1" applyBorder="1" applyAlignment="1" applyProtection="1">
      <alignment horizontal="center" vertical="center"/>
    </xf>
    <xf numFmtId="0" fontId="20" fillId="2" borderId="32" xfId="0" applyFont="1" applyFill="1" applyBorder="1" applyAlignment="1" applyProtection="1">
      <alignment horizontal="center" vertical="center"/>
    </xf>
    <xf numFmtId="0" fontId="23" fillId="8" borderId="68" xfId="0" applyFont="1" applyFill="1" applyBorder="1" applyAlignment="1" applyProtection="1">
      <alignment horizontal="center" vertical="center" wrapText="1"/>
    </xf>
    <xf numFmtId="165" fontId="6" fillId="9" borderId="52" xfId="0" applyNumberFormat="1" applyFont="1" applyFill="1" applyBorder="1" applyAlignment="1" applyProtection="1">
      <alignment horizontal="center" vertical="center" wrapText="1"/>
      <protection locked="0"/>
    </xf>
    <xf numFmtId="165" fontId="6" fillId="10" borderId="52" xfId="0" applyNumberFormat="1" applyFont="1" applyFill="1" applyBorder="1" applyAlignment="1" applyProtection="1">
      <alignment horizontal="center" vertical="center" wrapText="1"/>
      <protection locked="0"/>
    </xf>
    <xf numFmtId="165" fontId="6" fillId="9" borderId="69" xfId="0" applyNumberFormat="1" applyFont="1" applyFill="1" applyBorder="1" applyAlignment="1" applyProtection="1">
      <alignment horizontal="center" vertical="center" wrapText="1"/>
      <protection locked="0"/>
    </xf>
    <xf numFmtId="0" fontId="23" fillId="8" borderId="71" xfId="0" applyFont="1" applyFill="1" applyBorder="1" applyAlignment="1" applyProtection="1">
      <alignment horizontal="center" vertical="center" wrapText="1"/>
    </xf>
    <xf numFmtId="165" fontId="30" fillId="6" borderId="2" xfId="0" applyNumberFormat="1" applyFont="1" applyFill="1" applyBorder="1" applyAlignment="1" applyProtection="1">
      <alignment horizontal="center" vertical="center" wrapText="1"/>
      <protection hidden="1"/>
    </xf>
    <xf numFmtId="2" fontId="6" fillId="0" borderId="0" xfId="0" applyNumberFormat="1" applyFont="1" applyBorder="1" applyAlignment="1" applyProtection="1">
      <alignment vertical="top" wrapText="1"/>
      <protection hidden="1"/>
    </xf>
    <xf numFmtId="2" fontId="6" fillId="0" borderId="0" xfId="0" applyNumberFormat="1" applyFont="1" applyBorder="1" applyAlignment="1" applyProtection="1">
      <alignment horizontal="center" vertical="top" wrapText="1"/>
      <protection hidden="1"/>
    </xf>
    <xf numFmtId="0" fontId="52" fillId="15" borderId="0" xfId="0" applyFont="1" applyFill="1" applyBorder="1" applyAlignment="1" applyProtection="1">
      <alignment horizontal="center" vertical="center" wrapText="1"/>
    </xf>
    <xf numFmtId="0" fontId="26" fillId="7" borderId="73" xfId="0" applyFont="1" applyFill="1" applyBorder="1" applyAlignment="1" applyProtection="1">
      <alignment horizontal="center" vertical="center" wrapText="1"/>
    </xf>
    <xf numFmtId="0" fontId="26" fillId="7" borderId="74" xfId="0" applyFont="1" applyFill="1" applyBorder="1" applyAlignment="1" applyProtection="1">
      <alignment horizontal="center" vertical="center" wrapText="1"/>
    </xf>
    <xf numFmtId="0" fontId="52" fillId="15" borderId="72" xfId="0" applyFont="1" applyFill="1" applyBorder="1" applyAlignment="1" applyProtection="1">
      <alignment horizontal="center" vertical="center" wrapText="1"/>
    </xf>
    <xf numFmtId="0" fontId="52" fillId="15" borderId="17" xfId="0" applyFont="1" applyFill="1" applyBorder="1" applyAlignment="1" applyProtection="1">
      <alignment horizontal="center" vertical="center" wrapText="1"/>
    </xf>
    <xf numFmtId="0" fontId="23" fillId="8" borderId="77" xfId="0" applyFont="1" applyFill="1" applyBorder="1" applyAlignment="1" applyProtection="1">
      <alignment horizontal="center" vertical="center" wrapText="1"/>
    </xf>
    <xf numFmtId="3" fontId="31" fillId="7" borderId="78" xfId="0" applyNumberFormat="1" applyFont="1" applyFill="1" applyBorder="1" applyAlignment="1" applyProtection="1">
      <alignment horizontal="center" vertical="center" wrapText="1"/>
      <protection hidden="1"/>
    </xf>
    <xf numFmtId="3" fontId="31" fillId="7" borderId="3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vertical="top"/>
    </xf>
    <xf numFmtId="0" fontId="5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top" wrapText="1"/>
    </xf>
    <xf numFmtId="172" fontId="6" fillId="10" borderId="57" xfId="0" applyNumberFormat="1" applyFont="1" applyFill="1" applyBorder="1" applyAlignment="1" applyProtection="1">
      <alignment horizontal="center" vertical="center" wrapText="1"/>
      <protection hidden="1"/>
    </xf>
    <xf numFmtId="0" fontId="48" fillId="7" borderId="30" xfId="0" applyFont="1" applyFill="1" applyBorder="1" applyAlignment="1" applyProtection="1">
      <alignment horizontal="center" vertical="center"/>
    </xf>
    <xf numFmtId="0" fontId="48" fillId="7" borderId="52" xfId="0" applyFont="1" applyFill="1" applyBorder="1" applyAlignment="1" applyProtection="1">
      <alignment horizontal="center" vertical="center"/>
    </xf>
    <xf numFmtId="166" fontId="54" fillId="7" borderId="3" xfId="2" applyNumberFormat="1" applyFont="1" applyFill="1" applyBorder="1" applyAlignment="1" applyProtection="1">
      <alignment horizontal="center" vertical="center" wrapText="1"/>
      <protection hidden="1"/>
    </xf>
    <xf numFmtId="178" fontId="0" fillId="0" borderId="0" xfId="0" applyNumberFormat="1" applyFont="1" applyProtection="1"/>
    <xf numFmtId="172" fontId="6" fillId="9" borderId="57" xfId="0" applyNumberFormat="1" applyFont="1" applyFill="1" applyBorder="1" applyAlignment="1" applyProtection="1">
      <alignment horizontal="center" vertical="center" wrapText="1"/>
      <protection hidden="1"/>
    </xf>
    <xf numFmtId="173" fontId="6" fillId="10" borderId="57" xfId="0" applyNumberFormat="1" applyFont="1" applyFill="1" applyBorder="1" applyAlignment="1" applyProtection="1">
      <alignment horizontal="center" vertical="center" wrapText="1"/>
      <protection hidden="1"/>
    </xf>
    <xf numFmtId="174" fontId="6" fillId="10" borderId="57" xfId="0" applyNumberFormat="1" applyFont="1" applyFill="1" applyBorder="1" applyAlignment="1" applyProtection="1">
      <alignment horizontal="center" vertical="center" wrapText="1"/>
      <protection hidden="1"/>
    </xf>
    <xf numFmtId="174" fontId="6" fillId="10" borderId="79" xfId="0" applyNumberFormat="1" applyFont="1" applyFill="1" applyBorder="1" applyAlignment="1" applyProtection="1">
      <alignment horizontal="center" vertical="center" wrapText="1"/>
      <protection hidden="1"/>
    </xf>
    <xf numFmtId="2" fontId="6" fillId="0" borderId="57" xfId="0" applyNumberFormat="1" applyFont="1" applyBorder="1" applyAlignment="1" applyProtection="1">
      <alignment horizontal="center" vertical="center" wrapText="1"/>
    </xf>
    <xf numFmtId="3" fontId="53" fillId="16" borderId="76" xfId="0" applyNumberFormat="1" applyFont="1" applyFill="1" applyBorder="1" applyAlignment="1" applyProtection="1">
      <alignment horizontal="center" vertical="center"/>
      <protection locked="0"/>
    </xf>
    <xf numFmtId="3" fontId="53" fillId="16" borderId="70" xfId="0" applyNumberFormat="1" applyFont="1" applyFill="1" applyBorder="1" applyAlignment="1" applyProtection="1">
      <alignment horizontal="center" vertical="center"/>
      <protection locked="0"/>
    </xf>
    <xf numFmtId="3" fontId="53" fillId="16" borderId="75" xfId="0" applyNumberFormat="1" applyFont="1" applyFill="1" applyBorder="1" applyAlignment="1" applyProtection="1">
      <alignment horizontal="center" vertical="center"/>
      <protection locked="0"/>
    </xf>
    <xf numFmtId="3" fontId="53" fillId="16" borderId="29" xfId="0" applyNumberFormat="1" applyFont="1" applyFill="1" applyBorder="1" applyAlignment="1" applyProtection="1">
      <alignment horizontal="center" vertical="center"/>
      <protection locked="0"/>
    </xf>
    <xf numFmtId="165" fontId="6" fillId="9" borderId="57" xfId="0" applyNumberFormat="1" applyFont="1" applyFill="1" applyBorder="1" applyAlignment="1" applyProtection="1">
      <alignment horizontal="center" vertical="center" wrapText="1"/>
      <protection hidden="1"/>
    </xf>
    <xf numFmtId="165" fontId="6" fillId="10" borderId="57" xfId="0" applyNumberFormat="1" applyFont="1" applyFill="1" applyBorder="1" applyAlignment="1" applyProtection="1">
      <alignment horizontal="center" vertical="center" wrapText="1"/>
      <protection hidden="1"/>
    </xf>
  </cellXfs>
  <cellStyles count="3">
    <cellStyle name="Prozent" xfId="2" builtinId="5"/>
    <cellStyle name="Standard" xfId="0" builtinId="0"/>
    <cellStyle name="TableStyleLight1" xfId="1" xr:uid="{00000000-000B-0000-0000-000036000000}"/>
  </cellStyles>
  <dxfs count="30"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  <dxf>
      <font>
        <sz val="10"/>
        <color rgb="FFFF0000"/>
        <name val="Arial"/>
        <family val="2"/>
      </font>
    </dxf>
    <dxf>
      <font>
        <sz val="10"/>
        <color rgb="FF008000"/>
        <name val="Arial"/>
        <family val="2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F3F8FC"/>
      <rgbColor rgb="FFFFD320"/>
      <rgbColor rgb="FFE6E6E6"/>
      <rgbColor rgb="FF00AE00"/>
      <rgbColor rgb="FF7E0021"/>
      <rgbColor rgb="FF008000"/>
      <rgbColor rgb="FF000080"/>
      <rgbColor rgb="FF579D1C"/>
      <rgbColor rgb="FF800080"/>
      <rgbColor rgb="FF008080"/>
      <rgbColor rgb="FFC0C0C0"/>
      <rgbColor rgb="FF808080"/>
      <rgbColor rgb="FFB3B3B3"/>
      <rgbColor rgb="FFA14102"/>
      <rgbColor rgb="FFFFFFCC"/>
      <rgbColor rgb="FFCCFFFF"/>
      <rgbColor rgb="FF4B1F6F"/>
      <rgbColor rgb="FFFF8080"/>
      <rgbColor rgb="FF0066CC"/>
      <rgbColor rgb="FFCCCCFF"/>
      <rgbColor rgb="FF000080"/>
      <rgbColor rgb="FFDFE9B5"/>
      <rgbColor rgb="FFF9B000"/>
      <rgbColor rgb="FFB9CD5D"/>
      <rgbColor rgb="FFFFF4E2"/>
      <rgbColor rgb="FFFF420E"/>
      <rgbColor rgb="FF00787D"/>
      <rgbColor rgb="FF0000FF"/>
      <rgbColor rgb="FF83CAFF"/>
      <rgbColor rgb="FFEBEFF2"/>
      <rgbColor rgb="FFCCFFCC"/>
      <rgbColor rgb="FFFFFF99"/>
      <rgbColor rgb="FF99CCFF"/>
      <rgbColor rgb="FFFF99CC"/>
      <rgbColor rgb="FFCC99FF"/>
      <rgbColor rgb="FFFFCC99"/>
      <rgbColor rgb="FF005578"/>
      <rgbColor rgb="FF33CCCC"/>
      <rgbColor rgb="FFAECF00"/>
      <rgbColor rgb="FFFFCC00"/>
      <rgbColor rgb="FFFF9900"/>
      <rgbColor rgb="FFFF6600"/>
      <rgbColor rgb="FFA3CCEE"/>
      <rgbColor rgb="FF969696"/>
      <rgbColor rgb="FF003366"/>
      <rgbColor rgb="FF339966"/>
      <rgbColor rgb="FF004586"/>
      <rgbColor rgb="FF314004"/>
      <rgbColor rgb="FF993300"/>
      <rgbColor rgb="FFDC2300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787D"/>
      <color rgb="FFEBEFF2"/>
      <color rgb="FFFFF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de-DE" sz="1600" b="1">
                <a:solidFill>
                  <a:srgbClr val="000000"/>
                </a:solidFill>
                <a:latin typeface="Arial"/>
              </a:rPr>
              <a:t>Substrateinsatz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1172355558130702E-2"/>
          <c:y val="3.4359138732166998E-2"/>
          <c:w val="0.75963425421752906"/>
          <c:h val="0.9231944785963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Januar!$C$10:$C$11</c:f>
              <c:strCache>
                <c:ptCount val="2"/>
                <c:pt idx="0">
                  <c:v>Gülle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Januar!$B$12:$B$42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Januar!$C$12:$C$42</c:f>
              <c:numCache>
                <c:formatCode>0.0</c:formatCode>
                <c:ptCount val="31"/>
                <c:pt idx="0">
                  <c:v>15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0BB-4FCD-8C26-FD181A73B87A}"/>
            </c:ext>
          </c:extLst>
        </c:ser>
        <c:ser>
          <c:idx val="1"/>
          <c:order val="1"/>
          <c:tx>
            <c:strRef>
              <c:f>Januar!$D$10:$D$11</c:f>
              <c:strCache>
                <c:ptCount val="2"/>
                <c:pt idx="0">
                  <c:v>Mist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EE4000"/>
              </a:solidFill>
            </c:spPr>
          </c:marker>
          <c:xVal>
            <c:strRef>
              <c:f>Januar!$B$12:$B$42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Januar!$D$12:$D$42</c:f>
              <c:numCache>
                <c:formatCode>0.0</c:formatCode>
                <c:ptCount val="31"/>
                <c:pt idx="0">
                  <c:v>20</c:v>
                </c:pt>
                <c:pt idx="1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0BB-4FCD-8C26-FD181A73B87A}"/>
            </c:ext>
          </c:extLst>
        </c:ser>
        <c:ser>
          <c:idx val="2"/>
          <c:order val="2"/>
          <c:tx>
            <c:strRef>
              <c:f>Januar!$F$10:$F$11</c:f>
              <c:strCache>
                <c:ptCount val="2"/>
                <c:pt idx="0">
                  <c:v>Maissilage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Januar!$B$12:$B$42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Januar!$F$12:$F$42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0BB-4FCD-8C26-FD181A73B87A}"/>
            </c:ext>
          </c:extLst>
        </c:ser>
        <c:ser>
          <c:idx val="3"/>
          <c:order val="3"/>
          <c:tx>
            <c:strRef>
              <c:f>Januar!$G$10:$G$11</c:f>
              <c:strCache>
                <c:ptCount val="2"/>
                <c:pt idx="0">
                  <c:v>Grassilage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Januar!$B$12:$B$42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Januar!$G$12:$G$42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0BB-4FCD-8C26-FD181A73B87A}"/>
            </c:ext>
          </c:extLst>
        </c:ser>
        <c:ser>
          <c:idx val="4"/>
          <c:order val="4"/>
          <c:tx>
            <c:strRef>
              <c:f>Januar!$H$10:$H$11</c:f>
              <c:strCache>
                <c:ptCount val="2"/>
                <c:pt idx="0">
                  <c:v>GPS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Januar!$B$12:$B$42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Januar!$H$12:$H$42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0BB-4FCD-8C26-FD181A73B87A}"/>
            </c:ext>
          </c:extLst>
        </c:ser>
        <c:ser>
          <c:idx val="5"/>
          <c:order val="5"/>
          <c:tx>
            <c:strRef>
              <c:f>Januar!$J$10:$J$11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Januar!$B$12:$B$42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Januar!$J$12:$J$42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0BB-4FCD-8C26-FD181A73B87A}"/>
            </c:ext>
          </c:extLst>
        </c:ser>
        <c:ser>
          <c:idx val="6"/>
          <c:order val="6"/>
          <c:tx>
            <c:strRef>
              <c:f>Januar!$K$10:$K$11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28800">
              <a:solidFill>
                <a:srgbClr val="4B1F6F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Januar!$B$12:$B$42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Januar!$K$12:$K$42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0BB-4FCD-8C26-FD181A73B87A}"/>
            </c:ext>
          </c:extLst>
        </c:ser>
        <c:ser>
          <c:idx val="7"/>
          <c:order val="7"/>
          <c:tx>
            <c:strRef>
              <c:f>Januar!$L$10:$L$11</c:f>
              <c:strCache>
                <c:ptCount val="2"/>
                <c:pt idx="0">
                  <c:v>Einbringmenge gesamt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AECF00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Januar!$B$12:$B$42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Januar!$L$12:$L$42</c:f>
              <c:numCache>
                <c:formatCode>0.0</c:formatCode>
                <c:ptCount val="31"/>
                <c:pt idx="0">
                  <c:v>41</c:v>
                </c:pt>
                <c:pt idx="1">
                  <c:v>13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0BB-4FCD-8C26-FD181A73B8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02"/>
        <c:axId val="28615"/>
      </c:scatterChart>
      <c:valAx>
        <c:axId val="307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Zeit (Datum)</a:t>
                </a:r>
              </a:p>
            </c:rich>
          </c:tx>
          <c:overlay val="1"/>
        </c:title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28615"/>
        <c:crosses val="autoZero"/>
        <c:crossBetween val="midCat"/>
      </c:valAx>
      <c:valAx>
        <c:axId val="2861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Mengen (t/d)</a:t>
                </a:r>
              </a:p>
            </c:rich>
          </c:tx>
          <c:overlay val="1"/>
        </c:title>
        <c:numFmt formatCode="0.0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3070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600" b="1">
                <a:solidFill>
                  <a:srgbClr val="000000"/>
                </a:solidFill>
                <a:latin typeface="Arial"/>
              </a:rPr>
              <a:t>Substrateinsatz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1172355558130702E-2"/>
          <c:y val="3.4359138732166998E-2"/>
          <c:w val="0.75963425421752906"/>
          <c:h val="0.9231944785963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Februar!$C$10:$C$11</c:f>
              <c:strCache>
                <c:ptCount val="2"/>
                <c:pt idx="0">
                  <c:v>Gülle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Februar!$B$12:$B$40</c:f>
              <c:strCache>
                <c:ptCount val="29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</c:strCache>
            </c:strRef>
          </c:xVal>
          <c:yVal>
            <c:numRef>
              <c:f>Februar!$C$12:$C$40</c:f>
              <c:numCache>
                <c:formatCode>0.0</c:formatCode>
                <c:ptCount val="29"/>
                <c:pt idx="0">
                  <c:v>15</c:v>
                </c:pt>
                <c:pt idx="1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67E-4A4B-AFFE-03E5E09722FC}"/>
            </c:ext>
          </c:extLst>
        </c:ser>
        <c:ser>
          <c:idx val="1"/>
          <c:order val="1"/>
          <c:tx>
            <c:strRef>
              <c:f>Februar!$D$10:$D$11</c:f>
              <c:strCache>
                <c:ptCount val="2"/>
                <c:pt idx="0">
                  <c:v>Mist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EE4000"/>
              </a:solidFill>
            </c:spPr>
          </c:marker>
          <c:xVal>
            <c:strRef>
              <c:f>Februar!$B$12:$B$40</c:f>
              <c:strCache>
                <c:ptCount val="29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</c:strCache>
            </c:strRef>
          </c:xVal>
          <c:yVal>
            <c:numRef>
              <c:f>Februar!$D$12:$D$40</c:f>
              <c:numCache>
                <c:formatCode>0.0</c:formatCode>
                <c:ptCount val="29"/>
                <c:pt idx="0">
                  <c:v>20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67E-4A4B-AFFE-03E5E09722FC}"/>
            </c:ext>
          </c:extLst>
        </c:ser>
        <c:ser>
          <c:idx val="2"/>
          <c:order val="2"/>
          <c:tx>
            <c:strRef>
              <c:f>Februar!$F$10:$F$11</c:f>
              <c:strCache>
                <c:ptCount val="2"/>
                <c:pt idx="0">
                  <c:v>Maissilage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Februar!$B$12:$B$40</c:f>
              <c:strCache>
                <c:ptCount val="29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</c:strCache>
            </c:strRef>
          </c:xVal>
          <c:yVal>
            <c:numRef>
              <c:f>Februar!$F$12:$F$40</c:f>
              <c:numCache>
                <c:formatCode>0.0</c:formatCode>
                <c:ptCount val="29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67E-4A4B-AFFE-03E5E09722FC}"/>
            </c:ext>
          </c:extLst>
        </c:ser>
        <c:ser>
          <c:idx val="3"/>
          <c:order val="3"/>
          <c:tx>
            <c:strRef>
              <c:f>Februar!$G$10:$G$11</c:f>
              <c:strCache>
                <c:ptCount val="2"/>
                <c:pt idx="0">
                  <c:v>Grassilage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Februar!$B$12:$B$40</c:f>
              <c:strCache>
                <c:ptCount val="29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</c:strCache>
            </c:strRef>
          </c:xVal>
          <c:yVal>
            <c:numRef>
              <c:f>Februar!$G$12:$G$40</c:f>
              <c:numCache>
                <c:formatCode>0.0</c:formatCode>
                <c:ptCount val="29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67E-4A4B-AFFE-03E5E09722FC}"/>
            </c:ext>
          </c:extLst>
        </c:ser>
        <c:ser>
          <c:idx val="4"/>
          <c:order val="4"/>
          <c:tx>
            <c:strRef>
              <c:f>Februar!$H$10:$H$11</c:f>
              <c:strCache>
                <c:ptCount val="2"/>
                <c:pt idx="0">
                  <c:v>GPS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Februar!$B$12:$B$40</c:f>
              <c:strCache>
                <c:ptCount val="29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</c:strCache>
            </c:strRef>
          </c:xVal>
          <c:yVal>
            <c:numRef>
              <c:f>Februar!$H$12:$H$40</c:f>
              <c:numCache>
                <c:formatCode>0.0</c:formatCode>
                <c:ptCount val="29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67E-4A4B-AFFE-03E5E09722FC}"/>
            </c:ext>
          </c:extLst>
        </c:ser>
        <c:ser>
          <c:idx val="5"/>
          <c:order val="5"/>
          <c:tx>
            <c:strRef>
              <c:f>Februar!$J$10:$J$11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Februar!$B$12:$B$40</c:f>
              <c:strCache>
                <c:ptCount val="29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</c:strCache>
            </c:strRef>
          </c:xVal>
          <c:yVal>
            <c:numRef>
              <c:f>Februar!$J$12:$J$40</c:f>
              <c:numCache>
                <c:formatCode>0.0</c:formatCode>
                <c:ptCount val="29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67E-4A4B-AFFE-03E5E09722FC}"/>
            </c:ext>
          </c:extLst>
        </c:ser>
        <c:ser>
          <c:idx val="6"/>
          <c:order val="6"/>
          <c:tx>
            <c:strRef>
              <c:f>Februar!$K$10:$K$11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28800">
              <a:solidFill>
                <a:srgbClr val="4B1F6F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Februar!$B$12:$B$40</c:f>
              <c:strCache>
                <c:ptCount val="29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</c:strCache>
            </c:strRef>
          </c:xVal>
          <c:yVal>
            <c:numRef>
              <c:f>Februar!$K$12:$K$40</c:f>
              <c:numCache>
                <c:formatCode>0.0</c:formatCode>
                <c:ptCount val="29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67E-4A4B-AFFE-03E5E09722FC}"/>
            </c:ext>
          </c:extLst>
        </c:ser>
        <c:ser>
          <c:idx val="7"/>
          <c:order val="7"/>
          <c:tx>
            <c:strRef>
              <c:f>Februar!$L$10:$L$11</c:f>
              <c:strCache>
                <c:ptCount val="2"/>
                <c:pt idx="0">
                  <c:v>Einbringmenge gesamt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AECF00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Februar!$B$12:$B$40</c:f>
              <c:strCache>
                <c:ptCount val="29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</c:strCache>
            </c:strRef>
          </c:xVal>
          <c:yVal>
            <c:numRef>
              <c:f>Februar!$L$12:$L$40</c:f>
              <c:numCache>
                <c:formatCode>0.0</c:formatCode>
                <c:ptCount val="29"/>
                <c:pt idx="0">
                  <c:v>41</c:v>
                </c:pt>
                <c:pt idx="1">
                  <c:v>15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D67E-4A4B-AFFE-03E5E0972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02"/>
        <c:axId val="28615"/>
      </c:scatterChart>
      <c:valAx>
        <c:axId val="307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Zeit (Datum)</a:t>
                </a:r>
              </a:p>
            </c:rich>
          </c:tx>
          <c:overlay val="1"/>
        </c:title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28615"/>
        <c:crosses val="autoZero"/>
        <c:crossBetween val="midCat"/>
      </c:valAx>
      <c:valAx>
        <c:axId val="2861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Mengen (t/d)</a:t>
                </a:r>
              </a:p>
            </c:rich>
          </c:tx>
          <c:overlay val="1"/>
        </c:title>
        <c:numFmt formatCode="0.0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3070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600" b="1">
                <a:solidFill>
                  <a:srgbClr val="000000"/>
                </a:solidFill>
                <a:latin typeface="Arial"/>
              </a:rPr>
              <a:t>Substrateinsatz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1172355558130702E-2"/>
          <c:y val="3.4359138732166998E-2"/>
          <c:w val="0.75963425421752906"/>
          <c:h val="0.9231944785963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März!$C$10:$C$11</c:f>
              <c:strCache>
                <c:ptCount val="2"/>
                <c:pt idx="0">
                  <c:v>Gülle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März!$B$12:$B$42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März!$C$12:$C$42</c:f>
              <c:numCache>
                <c:formatCode>0.0</c:formatCode>
                <c:ptCount val="31"/>
                <c:pt idx="0">
                  <c:v>15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744-4DB3-9CDC-76F5AD7EA963}"/>
            </c:ext>
          </c:extLst>
        </c:ser>
        <c:ser>
          <c:idx val="1"/>
          <c:order val="1"/>
          <c:tx>
            <c:strRef>
              <c:f>März!$D$10:$D$11</c:f>
              <c:strCache>
                <c:ptCount val="2"/>
                <c:pt idx="0">
                  <c:v>Mist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EE4000"/>
              </a:solidFill>
            </c:spPr>
          </c:marker>
          <c:xVal>
            <c:strRef>
              <c:f>März!$B$12:$B$42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März!$D$12:$D$42</c:f>
              <c:numCache>
                <c:formatCode>0.0</c:formatCode>
                <c:ptCount val="31"/>
                <c:pt idx="0">
                  <c:v>20</c:v>
                </c:pt>
                <c:pt idx="1">
                  <c:v>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744-4DB3-9CDC-76F5AD7EA963}"/>
            </c:ext>
          </c:extLst>
        </c:ser>
        <c:ser>
          <c:idx val="2"/>
          <c:order val="2"/>
          <c:tx>
            <c:strRef>
              <c:f>März!$F$10:$F$11</c:f>
              <c:strCache>
                <c:ptCount val="2"/>
                <c:pt idx="0">
                  <c:v>Maissilage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März!$B$12:$B$42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März!$F$12:$F$42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744-4DB3-9CDC-76F5AD7EA963}"/>
            </c:ext>
          </c:extLst>
        </c:ser>
        <c:ser>
          <c:idx val="3"/>
          <c:order val="3"/>
          <c:tx>
            <c:strRef>
              <c:f>März!$G$10:$G$11</c:f>
              <c:strCache>
                <c:ptCount val="2"/>
                <c:pt idx="0">
                  <c:v>Grassilage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März!$B$12:$B$42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März!$G$12:$G$42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744-4DB3-9CDC-76F5AD7EA963}"/>
            </c:ext>
          </c:extLst>
        </c:ser>
        <c:ser>
          <c:idx val="4"/>
          <c:order val="4"/>
          <c:tx>
            <c:strRef>
              <c:f>März!$H$10:$H$11</c:f>
              <c:strCache>
                <c:ptCount val="2"/>
                <c:pt idx="0">
                  <c:v>GPS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März!$B$12:$B$42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März!$H$12:$H$42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744-4DB3-9CDC-76F5AD7EA963}"/>
            </c:ext>
          </c:extLst>
        </c:ser>
        <c:ser>
          <c:idx val="5"/>
          <c:order val="5"/>
          <c:tx>
            <c:strRef>
              <c:f>März!$J$10:$J$11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März!$B$12:$B$42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März!$J$12:$J$42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744-4DB3-9CDC-76F5AD7EA963}"/>
            </c:ext>
          </c:extLst>
        </c:ser>
        <c:ser>
          <c:idx val="6"/>
          <c:order val="6"/>
          <c:tx>
            <c:strRef>
              <c:f>März!$K$10:$K$11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28800">
              <a:solidFill>
                <a:srgbClr val="4B1F6F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März!$B$12:$B$42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März!$K$12:$K$42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744-4DB3-9CDC-76F5AD7EA963}"/>
            </c:ext>
          </c:extLst>
        </c:ser>
        <c:ser>
          <c:idx val="7"/>
          <c:order val="7"/>
          <c:tx>
            <c:strRef>
              <c:f>März!$L$10:$L$11</c:f>
              <c:strCache>
                <c:ptCount val="2"/>
                <c:pt idx="0">
                  <c:v>Einbringmenge gesamt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AECF00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März!$B$12:$B$42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März!$L$12:$L$42</c:f>
              <c:numCache>
                <c:formatCode>0.0</c:formatCode>
                <c:ptCount val="31"/>
                <c:pt idx="0">
                  <c:v>41</c:v>
                </c:pt>
                <c:pt idx="1">
                  <c:v>17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B744-4DB3-9CDC-76F5AD7EA9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02"/>
        <c:axId val="28615"/>
      </c:scatterChart>
      <c:valAx>
        <c:axId val="307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Zeit (Datum)</a:t>
                </a:r>
              </a:p>
            </c:rich>
          </c:tx>
          <c:overlay val="1"/>
        </c:title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28615"/>
        <c:crosses val="autoZero"/>
        <c:crossBetween val="midCat"/>
      </c:valAx>
      <c:valAx>
        <c:axId val="2861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Mengen (t/d)</a:t>
                </a:r>
              </a:p>
            </c:rich>
          </c:tx>
          <c:overlay val="1"/>
        </c:title>
        <c:numFmt formatCode="0.0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3070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600" b="1">
                <a:solidFill>
                  <a:srgbClr val="000000"/>
                </a:solidFill>
                <a:latin typeface="Arial"/>
              </a:rPr>
              <a:t>Substrateinsatz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1172355558130702E-2"/>
          <c:y val="3.4359138732166998E-2"/>
          <c:w val="0.75963425421752906"/>
          <c:h val="0.9231944785963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April!$C$10:$C$11</c:f>
              <c:strCache>
                <c:ptCount val="2"/>
                <c:pt idx="0">
                  <c:v>Gülle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April!$B$12:$B$41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April!$C$12:$C$41</c:f>
              <c:numCache>
                <c:formatCode>0.0</c:formatCode>
                <c:ptCount val="30"/>
                <c:pt idx="0">
                  <c:v>15</c:v>
                </c:pt>
                <c:pt idx="1">
                  <c:v>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74A-4BE6-B828-4E7B05F7B443}"/>
            </c:ext>
          </c:extLst>
        </c:ser>
        <c:ser>
          <c:idx val="1"/>
          <c:order val="1"/>
          <c:tx>
            <c:strRef>
              <c:f>April!$D$10:$D$11</c:f>
              <c:strCache>
                <c:ptCount val="2"/>
                <c:pt idx="0">
                  <c:v>Mist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EE4000"/>
              </a:solidFill>
            </c:spPr>
          </c:marker>
          <c:xVal>
            <c:strRef>
              <c:f>April!$B$12:$B$41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April!$D$12:$D$41</c:f>
              <c:numCache>
                <c:formatCode>0.0</c:formatCode>
                <c:ptCount val="30"/>
                <c:pt idx="0">
                  <c:v>20</c:v>
                </c:pt>
                <c:pt idx="1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74A-4BE6-B828-4E7B05F7B443}"/>
            </c:ext>
          </c:extLst>
        </c:ser>
        <c:ser>
          <c:idx val="2"/>
          <c:order val="2"/>
          <c:tx>
            <c:strRef>
              <c:f>April!$F$10:$F$11</c:f>
              <c:strCache>
                <c:ptCount val="2"/>
                <c:pt idx="0">
                  <c:v>Maissilage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April!$B$12:$B$41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April!$F$12:$F$41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74A-4BE6-B828-4E7B05F7B443}"/>
            </c:ext>
          </c:extLst>
        </c:ser>
        <c:ser>
          <c:idx val="3"/>
          <c:order val="3"/>
          <c:tx>
            <c:strRef>
              <c:f>April!$G$10:$G$11</c:f>
              <c:strCache>
                <c:ptCount val="2"/>
                <c:pt idx="0">
                  <c:v>Grassilage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April!$B$12:$B$41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April!$G$12:$G$41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74A-4BE6-B828-4E7B05F7B443}"/>
            </c:ext>
          </c:extLst>
        </c:ser>
        <c:ser>
          <c:idx val="4"/>
          <c:order val="4"/>
          <c:tx>
            <c:strRef>
              <c:f>April!$H$10:$H$11</c:f>
              <c:strCache>
                <c:ptCount val="2"/>
                <c:pt idx="0">
                  <c:v>GPS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April!$B$12:$B$41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April!$H$12:$H$41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74A-4BE6-B828-4E7B05F7B443}"/>
            </c:ext>
          </c:extLst>
        </c:ser>
        <c:ser>
          <c:idx val="5"/>
          <c:order val="5"/>
          <c:tx>
            <c:strRef>
              <c:f>April!$J$10:$J$11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April!$B$12:$B$41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April!$J$12:$J$41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74A-4BE6-B828-4E7B05F7B443}"/>
            </c:ext>
          </c:extLst>
        </c:ser>
        <c:ser>
          <c:idx val="6"/>
          <c:order val="6"/>
          <c:tx>
            <c:strRef>
              <c:f>April!$K$10:$K$11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28800">
              <a:solidFill>
                <a:srgbClr val="4B1F6F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April!$B$12:$B$41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April!$K$12:$K$41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74A-4BE6-B828-4E7B05F7B443}"/>
            </c:ext>
          </c:extLst>
        </c:ser>
        <c:ser>
          <c:idx val="7"/>
          <c:order val="7"/>
          <c:tx>
            <c:strRef>
              <c:f>April!$L$10:$L$11</c:f>
              <c:strCache>
                <c:ptCount val="2"/>
                <c:pt idx="0">
                  <c:v>Einbringmenge gesamt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AECF00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April!$B$12:$B$41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April!$L$12:$L$41</c:f>
              <c:numCache>
                <c:formatCode>0.0</c:formatCode>
                <c:ptCount val="30"/>
                <c:pt idx="0">
                  <c:v>41</c:v>
                </c:pt>
                <c:pt idx="1">
                  <c:v>19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74A-4BE6-B828-4E7B05F7B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02"/>
        <c:axId val="28615"/>
      </c:scatterChart>
      <c:valAx>
        <c:axId val="307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Zeit (Datum)</a:t>
                </a:r>
              </a:p>
            </c:rich>
          </c:tx>
          <c:overlay val="1"/>
        </c:title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28615"/>
        <c:crosses val="autoZero"/>
        <c:crossBetween val="midCat"/>
      </c:valAx>
      <c:valAx>
        <c:axId val="2861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Mengen (t/d)</a:t>
                </a:r>
              </a:p>
            </c:rich>
          </c:tx>
          <c:overlay val="1"/>
        </c:title>
        <c:numFmt formatCode="0.0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3070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600" b="1">
                <a:solidFill>
                  <a:srgbClr val="000000"/>
                </a:solidFill>
                <a:latin typeface="Arial"/>
              </a:rPr>
              <a:t>Substrateinsatz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1172355558130702E-2"/>
          <c:y val="3.4359138732166998E-2"/>
          <c:w val="0.75963425421752906"/>
          <c:h val="0.9231944785963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Mai!$C$10:$C$11</c:f>
              <c:strCache>
                <c:ptCount val="2"/>
                <c:pt idx="0">
                  <c:v>Gülle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Mai!$B$12:$B$42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Mai!$C$12:$C$42</c:f>
              <c:numCache>
                <c:formatCode>0.0</c:formatCode>
                <c:ptCount val="31"/>
                <c:pt idx="0">
                  <c:v>15</c:v>
                </c:pt>
                <c:pt idx="1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628-4752-B10A-295D2024E7E1}"/>
            </c:ext>
          </c:extLst>
        </c:ser>
        <c:ser>
          <c:idx val="1"/>
          <c:order val="1"/>
          <c:tx>
            <c:strRef>
              <c:f>Mai!$D$10:$D$11</c:f>
              <c:strCache>
                <c:ptCount val="2"/>
                <c:pt idx="0">
                  <c:v>Mist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EE4000"/>
              </a:solidFill>
            </c:spPr>
          </c:marker>
          <c:xVal>
            <c:strRef>
              <c:f>Mai!$B$12:$B$42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Mai!$D$12:$D$42</c:f>
              <c:numCache>
                <c:formatCode>0.0</c:formatCode>
                <c:ptCount val="31"/>
                <c:pt idx="0">
                  <c:v>20</c:v>
                </c:pt>
                <c:pt idx="1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628-4752-B10A-295D2024E7E1}"/>
            </c:ext>
          </c:extLst>
        </c:ser>
        <c:ser>
          <c:idx val="2"/>
          <c:order val="2"/>
          <c:tx>
            <c:strRef>
              <c:f>Mai!$F$10:$F$11</c:f>
              <c:strCache>
                <c:ptCount val="2"/>
                <c:pt idx="0">
                  <c:v>Maissilage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Mai!$B$12:$B$42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Mai!$F$12:$F$42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628-4752-B10A-295D2024E7E1}"/>
            </c:ext>
          </c:extLst>
        </c:ser>
        <c:ser>
          <c:idx val="3"/>
          <c:order val="3"/>
          <c:tx>
            <c:strRef>
              <c:f>Mai!$G$10:$G$11</c:f>
              <c:strCache>
                <c:ptCount val="2"/>
                <c:pt idx="0">
                  <c:v>Grassilage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Mai!$B$12:$B$42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Mai!$G$12:$G$42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628-4752-B10A-295D2024E7E1}"/>
            </c:ext>
          </c:extLst>
        </c:ser>
        <c:ser>
          <c:idx val="4"/>
          <c:order val="4"/>
          <c:tx>
            <c:strRef>
              <c:f>Mai!$H$10:$H$11</c:f>
              <c:strCache>
                <c:ptCount val="2"/>
                <c:pt idx="0">
                  <c:v>GPS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Mai!$B$12:$B$42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Mai!$H$12:$H$42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628-4752-B10A-295D2024E7E1}"/>
            </c:ext>
          </c:extLst>
        </c:ser>
        <c:ser>
          <c:idx val="5"/>
          <c:order val="5"/>
          <c:tx>
            <c:strRef>
              <c:f>Mai!$J$10:$J$11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Mai!$B$12:$B$42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Mai!$J$12:$J$42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628-4752-B10A-295D2024E7E1}"/>
            </c:ext>
          </c:extLst>
        </c:ser>
        <c:ser>
          <c:idx val="6"/>
          <c:order val="6"/>
          <c:tx>
            <c:strRef>
              <c:f>Mai!$K$10:$K$11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28800">
              <a:solidFill>
                <a:srgbClr val="4B1F6F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Mai!$B$12:$B$42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Mai!$K$12:$K$42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628-4752-B10A-295D2024E7E1}"/>
            </c:ext>
          </c:extLst>
        </c:ser>
        <c:ser>
          <c:idx val="7"/>
          <c:order val="7"/>
          <c:tx>
            <c:strRef>
              <c:f>Mai!$L$10:$L$11</c:f>
              <c:strCache>
                <c:ptCount val="2"/>
                <c:pt idx="0">
                  <c:v>Einbringmenge gesamt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AECF00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Mai!$B$12:$B$42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Mai!$L$12:$L$42</c:f>
              <c:numCache>
                <c:formatCode>0.0</c:formatCode>
                <c:ptCount val="31"/>
                <c:pt idx="0">
                  <c:v>41</c:v>
                </c:pt>
                <c:pt idx="1">
                  <c:v>21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D628-4752-B10A-295D2024E7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02"/>
        <c:axId val="28615"/>
      </c:scatterChart>
      <c:valAx>
        <c:axId val="307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Zeit (Datum)</a:t>
                </a:r>
              </a:p>
            </c:rich>
          </c:tx>
          <c:overlay val="1"/>
        </c:title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28615"/>
        <c:crosses val="autoZero"/>
        <c:crossBetween val="midCat"/>
      </c:valAx>
      <c:valAx>
        <c:axId val="2861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Mengen (t/d)</a:t>
                </a:r>
              </a:p>
            </c:rich>
          </c:tx>
          <c:overlay val="1"/>
        </c:title>
        <c:numFmt formatCode="0.0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3070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600" b="1">
                <a:solidFill>
                  <a:srgbClr val="000000"/>
                </a:solidFill>
                <a:latin typeface="Arial"/>
              </a:rPr>
              <a:t>Substrateinsatz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1172355558130702E-2"/>
          <c:y val="3.4359138732166998E-2"/>
          <c:w val="0.75963425421752906"/>
          <c:h val="0.9231944785963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Juni!$C$10:$C$11</c:f>
              <c:strCache>
                <c:ptCount val="2"/>
                <c:pt idx="0">
                  <c:v>Gülle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Juni!$B$12:$B$41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Juni!$C$12:$C$41</c:f>
              <c:numCache>
                <c:formatCode>0.0</c:formatCode>
                <c:ptCount val="30"/>
                <c:pt idx="0">
                  <c:v>15</c:v>
                </c:pt>
                <c:pt idx="1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35-4495-87B9-5EFEFAD4C750}"/>
            </c:ext>
          </c:extLst>
        </c:ser>
        <c:ser>
          <c:idx val="1"/>
          <c:order val="1"/>
          <c:tx>
            <c:strRef>
              <c:f>Juni!$D$10:$D$11</c:f>
              <c:strCache>
                <c:ptCount val="2"/>
                <c:pt idx="0">
                  <c:v>Mist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EE4000"/>
              </a:solidFill>
            </c:spPr>
          </c:marker>
          <c:xVal>
            <c:strRef>
              <c:f>Juni!$B$12:$B$41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Juni!$D$12:$D$41</c:f>
              <c:numCache>
                <c:formatCode>0.0</c:formatCode>
                <c:ptCount val="30"/>
                <c:pt idx="0">
                  <c:v>20</c:v>
                </c:pt>
                <c:pt idx="1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35-4495-87B9-5EFEFAD4C750}"/>
            </c:ext>
          </c:extLst>
        </c:ser>
        <c:ser>
          <c:idx val="2"/>
          <c:order val="2"/>
          <c:tx>
            <c:strRef>
              <c:f>Juni!$F$10:$F$11</c:f>
              <c:strCache>
                <c:ptCount val="2"/>
                <c:pt idx="0">
                  <c:v>Maissilage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Juni!$B$12:$B$41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Juni!$F$12:$F$41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35-4495-87B9-5EFEFAD4C750}"/>
            </c:ext>
          </c:extLst>
        </c:ser>
        <c:ser>
          <c:idx val="3"/>
          <c:order val="3"/>
          <c:tx>
            <c:strRef>
              <c:f>Juni!$G$10:$G$11</c:f>
              <c:strCache>
                <c:ptCount val="2"/>
                <c:pt idx="0">
                  <c:v>Grassilage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Juni!$B$12:$B$41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Juni!$G$12:$G$41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135-4495-87B9-5EFEFAD4C750}"/>
            </c:ext>
          </c:extLst>
        </c:ser>
        <c:ser>
          <c:idx val="4"/>
          <c:order val="4"/>
          <c:tx>
            <c:strRef>
              <c:f>Juni!$H$10:$H$11</c:f>
              <c:strCache>
                <c:ptCount val="2"/>
                <c:pt idx="0">
                  <c:v>GPS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Juni!$B$12:$B$41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Juni!$H$12:$H$41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135-4495-87B9-5EFEFAD4C750}"/>
            </c:ext>
          </c:extLst>
        </c:ser>
        <c:ser>
          <c:idx val="5"/>
          <c:order val="5"/>
          <c:tx>
            <c:strRef>
              <c:f>Juni!$J$10:$J$11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Juni!$B$12:$B$41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Juni!$J$12:$J$41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135-4495-87B9-5EFEFAD4C750}"/>
            </c:ext>
          </c:extLst>
        </c:ser>
        <c:ser>
          <c:idx val="6"/>
          <c:order val="6"/>
          <c:tx>
            <c:strRef>
              <c:f>Juni!$K$10:$K$11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28800">
              <a:solidFill>
                <a:srgbClr val="4B1F6F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Juni!$B$12:$B$41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Juni!$K$12:$K$41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135-4495-87B9-5EFEFAD4C750}"/>
            </c:ext>
          </c:extLst>
        </c:ser>
        <c:ser>
          <c:idx val="7"/>
          <c:order val="7"/>
          <c:tx>
            <c:strRef>
              <c:f>Juni!$L$10:$L$11</c:f>
              <c:strCache>
                <c:ptCount val="2"/>
                <c:pt idx="0">
                  <c:v>Einbringmenge gesamt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AECF00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Juni!$B$12:$B$41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Juni!$L$12:$L$41</c:f>
              <c:numCache>
                <c:formatCode>0.0</c:formatCode>
                <c:ptCount val="30"/>
                <c:pt idx="0">
                  <c:v>41</c:v>
                </c:pt>
                <c:pt idx="1">
                  <c:v>23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6135-4495-87B9-5EFEFAD4C7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02"/>
        <c:axId val="28615"/>
      </c:scatterChart>
      <c:valAx>
        <c:axId val="307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Zeit (Datum)</a:t>
                </a:r>
              </a:p>
            </c:rich>
          </c:tx>
          <c:overlay val="1"/>
        </c:title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28615"/>
        <c:crosses val="autoZero"/>
        <c:crossBetween val="midCat"/>
      </c:valAx>
      <c:valAx>
        <c:axId val="2861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Mengen (t/d)</a:t>
                </a:r>
              </a:p>
            </c:rich>
          </c:tx>
          <c:overlay val="1"/>
        </c:title>
        <c:numFmt formatCode="0.0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3070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600" b="1">
                <a:solidFill>
                  <a:srgbClr val="000000"/>
                </a:solidFill>
                <a:latin typeface="Arial"/>
              </a:rPr>
              <a:t>Substrateinsatz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1172355558130702E-2"/>
          <c:y val="3.4359138732166998E-2"/>
          <c:w val="0.75963425421752906"/>
          <c:h val="0.9231944785963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Juli!$C$10:$C$11</c:f>
              <c:strCache>
                <c:ptCount val="2"/>
                <c:pt idx="0">
                  <c:v>Gülle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Juli!$B$12:$B$42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Juli!$C$12:$C$42</c:f>
              <c:numCache>
                <c:formatCode>0.0</c:formatCode>
                <c:ptCount val="31"/>
                <c:pt idx="0">
                  <c:v>15</c:v>
                </c:pt>
                <c:pt idx="1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D1F-429D-A8AB-86F871FA3154}"/>
            </c:ext>
          </c:extLst>
        </c:ser>
        <c:ser>
          <c:idx val="1"/>
          <c:order val="1"/>
          <c:tx>
            <c:strRef>
              <c:f>Juli!$D$10:$D$11</c:f>
              <c:strCache>
                <c:ptCount val="2"/>
                <c:pt idx="0">
                  <c:v>Mist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EE4000"/>
              </a:solidFill>
            </c:spPr>
          </c:marker>
          <c:xVal>
            <c:strRef>
              <c:f>Juli!$B$12:$B$42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Juli!$D$12:$D$42</c:f>
              <c:numCache>
                <c:formatCode>0.0</c:formatCode>
                <c:ptCount val="31"/>
                <c:pt idx="0">
                  <c:v>20</c:v>
                </c:pt>
                <c:pt idx="1">
                  <c:v>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D1F-429D-A8AB-86F871FA3154}"/>
            </c:ext>
          </c:extLst>
        </c:ser>
        <c:ser>
          <c:idx val="2"/>
          <c:order val="2"/>
          <c:tx>
            <c:strRef>
              <c:f>Juli!$F$10:$F$11</c:f>
              <c:strCache>
                <c:ptCount val="2"/>
                <c:pt idx="0">
                  <c:v>Maissilage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Juli!$B$12:$B$42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Juli!$F$12:$F$42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D1F-429D-A8AB-86F871FA3154}"/>
            </c:ext>
          </c:extLst>
        </c:ser>
        <c:ser>
          <c:idx val="3"/>
          <c:order val="3"/>
          <c:tx>
            <c:strRef>
              <c:f>Juli!$G$10:$G$11</c:f>
              <c:strCache>
                <c:ptCount val="2"/>
                <c:pt idx="0">
                  <c:v>Grassilage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Juli!$B$12:$B$42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Juli!$G$12:$G$42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D1F-429D-A8AB-86F871FA3154}"/>
            </c:ext>
          </c:extLst>
        </c:ser>
        <c:ser>
          <c:idx val="4"/>
          <c:order val="4"/>
          <c:tx>
            <c:strRef>
              <c:f>Juli!$H$10:$H$11</c:f>
              <c:strCache>
                <c:ptCount val="2"/>
                <c:pt idx="0">
                  <c:v>GPS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Juli!$B$12:$B$42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Juli!$H$12:$H$42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D1F-429D-A8AB-86F871FA3154}"/>
            </c:ext>
          </c:extLst>
        </c:ser>
        <c:ser>
          <c:idx val="5"/>
          <c:order val="5"/>
          <c:tx>
            <c:strRef>
              <c:f>Juli!$J$10:$J$11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Juli!$B$12:$B$42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Juli!$J$12:$J$42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D1F-429D-A8AB-86F871FA3154}"/>
            </c:ext>
          </c:extLst>
        </c:ser>
        <c:ser>
          <c:idx val="6"/>
          <c:order val="6"/>
          <c:tx>
            <c:strRef>
              <c:f>Juli!$K$10:$K$11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28800">
              <a:solidFill>
                <a:srgbClr val="4B1F6F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Juli!$B$12:$B$42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Juli!$K$12:$K$42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D1F-429D-A8AB-86F871FA3154}"/>
            </c:ext>
          </c:extLst>
        </c:ser>
        <c:ser>
          <c:idx val="7"/>
          <c:order val="7"/>
          <c:tx>
            <c:strRef>
              <c:f>Juli!$L$10:$L$11</c:f>
              <c:strCache>
                <c:ptCount val="2"/>
                <c:pt idx="0">
                  <c:v>Einbringmenge gesamt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AECF00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Juli!$B$12:$B$42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Juli!$L$12:$L$42</c:f>
              <c:numCache>
                <c:formatCode>0.0</c:formatCode>
                <c:ptCount val="31"/>
                <c:pt idx="0">
                  <c:v>41</c:v>
                </c:pt>
                <c:pt idx="1">
                  <c:v>25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AD1F-429D-A8AB-86F871FA3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02"/>
        <c:axId val="28615"/>
      </c:scatterChart>
      <c:valAx>
        <c:axId val="307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Zeit (Datum)</a:t>
                </a:r>
              </a:p>
            </c:rich>
          </c:tx>
          <c:overlay val="1"/>
        </c:title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28615"/>
        <c:crosses val="autoZero"/>
        <c:crossBetween val="midCat"/>
      </c:valAx>
      <c:valAx>
        <c:axId val="2861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Mengen (t/d)</a:t>
                </a:r>
              </a:p>
            </c:rich>
          </c:tx>
          <c:overlay val="1"/>
        </c:title>
        <c:numFmt formatCode="0.0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3070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600" b="1">
                <a:solidFill>
                  <a:srgbClr val="000000"/>
                </a:solidFill>
                <a:latin typeface="Arial"/>
              </a:rPr>
              <a:t>Substrateinsatz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1172355558130702E-2"/>
          <c:y val="3.4359138732166998E-2"/>
          <c:w val="0.75963425421752906"/>
          <c:h val="0.9231944785963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August!$C$10:$C$11</c:f>
              <c:strCache>
                <c:ptCount val="2"/>
                <c:pt idx="0">
                  <c:v>Gülle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August!$B$12:$B$42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August!$C$12:$C$42</c:f>
              <c:numCache>
                <c:formatCode>0.0</c:formatCode>
                <c:ptCount val="31"/>
                <c:pt idx="0">
                  <c:v>15</c:v>
                </c:pt>
                <c:pt idx="1">
                  <c:v>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05-483B-A3F7-CC3CEBB6AC70}"/>
            </c:ext>
          </c:extLst>
        </c:ser>
        <c:ser>
          <c:idx val="1"/>
          <c:order val="1"/>
          <c:tx>
            <c:strRef>
              <c:f>August!$D$10:$D$11</c:f>
              <c:strCache>
                <c:ptCount val="2"/>
                <c:pt idx="0">
                  <c:v>Mist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EE4000"/>
              </a:solidFill>
            </c:spPr>
          </c:marker>
          <c:xVal>
            <c:strRef>
              <c:f>August!$B$12:$B$42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August!$D$12:$D$42</c:f>
              <c:numCache>
                <c:formatCode>0.0</c:formatCode>
                <c:ptCount val="31"/>
                <c:pt idx="0">
                  <c:v>20</c:v>
                </c:pt>
                <c:pt idx="1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105-483B-A3F7-CC3CEBB6AC70}"/>
            </c:ext>
          </c:extLst>
        </c:ser>
        <c:ser>
          <c:idx val="2"/>
          <c:order val="2"/>
          <c:tx>
            <c:strRef>
              <c:f>August!$F$10:$F$11</c:f>
              <c:strCache>
                <c:ptCount val="2"/>
                <c:pt idx="0">
                  <c:v>Maissilage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August!$B$12:$B$42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August!$F$12:$F$42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105-483B-A3F7-CC3CEBB6AC70}"/>
            </c:ext>
          </c:extLst>
        </c:ser>
        <c:ser>
          <c:idx val="3"/>
          <c:order val="3"/>
          <c:tx>
            <c:strRef>
              <c:f>August!$G$10:$G$11</c:f>
              <c:strCache>
                <c:ptCount val="2"/>
                <c:pt idx="0">
                  <c:v>Grassilage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August!$B$12:$B$42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August!$G$12:$G$42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105-483B-A3F7-CC3CEBB6AC70}"/>
            </c:ext>
          </c:extLst>
        </c:ser>
        <c:ser>
          <c:idx val="4"/>
          <c:order val="4"/>
          <c:tx>
            <c:strRef>
              <c:f>August!$H$10:$H$11</c:f>
              <c:strCache>
                <c:ptCount val="2"/>
                <c:pt idx="0">
                  <c:v>GPS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August!$B$12:$B$42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August!$H$12:$H$42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105-483B-A3F7-CC3CEBB6AC70}"/>
            </c:ext>
          </c:extLst>
        </c:ser>
        <c:ser>
          <c:idx val="5"/>
          <c:order val="5"/>
          <c:tx>
            <c:strRef>
              <c:f>August!$J$10:$J$11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August!$B$12:$B$42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August!$J$12:$J$42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105-483B-A3F7-CC3CEBB6AC70}"/>
            </c:ext>
          </c:extLst>
        </c:ser>
        <c:ser>
          <c:idx val="6"/>
          <c:order val="6"/>
          <c:tx>
            <c:strRef>
              <c:f>August!$K$10:$K$11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28800">
              <a:solidFill>
                <a:srgbClr val="4B1F6F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August!$B$12:$B$42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August!$K$12:$K$42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105-483B-A3F7-CC3CEBB6AC70}"/>
            </c:ext>
          </c:extLst>
        </c:ser>
        <c:ser>
          <c:idx val="7"/>
          <c:order val="7"/>
          <c:tx>
            <c:strRef>
              <c:f>August!$L$10:$L$11</c:f>
              <c:strCache>
                <c:ptCount val="2"/>
                <c:pt idx="0">
                  <c:v>Einbringmenge gesamt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AECF00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August!$B$12:$B$42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August!$L$12:$L$42</c:f>
              <c:numCache>
                <c:formatCode>0.0</c:formatCode>
                <c:ptCount val="31"/>
                <c:pt idx="0">
                  <c:v>41</c:v>
                </c:pt>
                <c:pt idx="1">
                  <c:v>27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105-483B-A3F7-CC3CEBB6AC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02"/>
        <c:axId val="28615"/>
      </c:scatterChart>
      <c:valAx>
        <c:axId val="307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Zeit (Datum)</a:t>
                </a:r>
              </a:p>
            </c:rich>
          </c:tx>
          <c:overlay val="1"/>
        </c:title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28615"/>
        <c:crosses val="autoZero"/>
        <c:crossBetween val="midCat"/>
      </c:valAx>
      <c:valAx>
        <c:axId val="2861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Mengen (t/d)</a:t>
                </a:r>
              </a:p>
            </c:rich>
          </c:tx>
          <c:overlay val="1"/>
        </c:title>
        <c:numFmt formatCode="0.0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3070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600" b="1">
                <a:solidFill>
                  <a:srgbClr val="000000"/>
                </a:solidFill>
                <a:latin typeface="Arial"/>
              </a:rPr>
              <a:t>Substrateinsatz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1172355558130702E-2"/>
          <c:y val="3.4359138732166998E-2"/>
          <c:w val="0.75963425421752906"/>
          <c:h val="0.9231944785963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September!$C$10:$C$11</c:f>
              <c:strCache>
                <c:ptCount val="2"/>
                <c:pt idx="0">
                  <c:v>Gülle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September!$B$12:$B$41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September!$C$12:$C$41</c:f>
              <c:numCache>
                <c:formatCode>0.0</c:formatCode>
                <c:ptCount val="30"/>
                <c:pt idx="0">
                  <c:v>15</c:v>
                </c:pt>
                <c:pt idx="1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383-4D04-AE35-5E12CDC0B8D4}"/>
            </c:ext>
          </c:extLst>
        </c:ser>
        <c:ser>
          <c:idx val="1"/>
          <c:order val="1"/>
          <c:tx>
            <c:strRef>
              <c:f>September!$D$10:$D$11</c:f>
              <c:strCache>
                <c:ptCount val="2"/>
                <c:pt idx="0">
                  <c:v>Mist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EE4000"/>
              </a:solidFill>
            </c:spPr>
          </c:marker>
          <c:xVal>
            <c:strRef>
              <c:f>September!$B$12:$B$41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September!$D$12:$D$41</c:f>
              <c:numCache>
                <c:formatCode>0.0</c:formatCode>
                <c:ptCount val="30"/>
                <c:pt idx="0">
                  <c:v>20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383-4D04-AE35-5E12CDC0B8D4}"/>
            </c:ext>
          </c:extLst>
        </c:ser>
        <c:ser>
          <c:idx val="2"/>
          <c:order val="2"/>
          <c:tx>
            <c:strRef>
              <c:f>September!$F$10:$F$11</c:f>
              <c:strCache>
                <c:ptCount val="2"/>
                <c:pt idx="0">
                  <c:v>Maissilage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September!$B$12:$B$41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September!$F$12:$F$41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383-4D04-AE35-5E12CDC0B8D4}"/>
            </c:ext>
          </c:extLst>
        </c:ser>
        <c:ser>
          <c:idx val="3"/>
          <c:order val="3"/>
          <c:tx>
            <c:strRef>
              <c:f>September!$G$10:$G$11</c:f>
              <c:strCache>
                <c:ptCount val="2"/>
                <c:pt idx="0">
                  <c:v>Grassilage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September!$B$12:$B$41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September!$G$12:$G$41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383-4D04-AE35-5E12CDC0B8D4}"/>
            </c:ext>
          </c:extLst>
        </c:ser>
        <c:ser>
          <c:idx val="4"/>
          <c:order val="4"/>
          <c:tx>
            <c:strRef>
              <c:f>September!$H$10:$H$11</c:f>
              <c:strCache>
                <c:ptCount val="2"/>
                <c:pt idx="0">
                  <c:v>GPS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September!$B$12:$B$41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September!$H$12:$H$41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383-4D04-AE35-5E12CDC0B8D4}"/>
            </c:ext>
          </c:extLst>
        </c:ser>
        <c:ser>
          <c:idx val="5"/>
          <c:order val="5"/>
          <c:tx>
            <c:strRef>
              <c:f>September!$J$10:$J$11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September!$B$12:$B$41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September!$J$12:$J$41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383-4D04-AE35-5E12CDC0B8D4}"/>
            </c:ext>
          </c:extLst>
        </c:ser>
        <c:ser>
          <c:idx val="6"/>
          <c:order val="6"/>
          <c:tx>
            <c:strRef>
              <c:f>September!$K$10:$K$11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28800">
              <a:solidFill>
                <a:srgbClr val="4B1F6F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September!$B$12:$B$41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September!$K$12:$K$41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383-4D04-AE35-5E12CDC0B8D4}"/>
            </c:ext>
          </c:extLst>
        </c:ser>
        <c:ser>
          <c:idx val="7"/>
          <c:order val="7"/>
          <c:tx>
            <c:strRef>
              <c:f>September!$L$10:$L$11</c:f>
              <c:strCache>
                <c:ptCount val="2"/>
                <c:pt idx="0">
                  <c:v>Einbringmenge gesamt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AECF00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September!$B$12:$B$41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September!$L$12:$L$41</c:f>
              <c:numCache>
                <c:formatCode>0.0</c:formatCode>
                <c:ptCount val="30"/>
                <c:pt idx="0">
                  <c:v>41</c:v>
                </c:pt>
                <c:pt idx="1">
                  <c:v>29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D383-4D04-AE35-5E12CDC0B8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02"/>
        <c:axId val="28615"/>
      </c:scatterChart>
      <c:valAx>
        <c:axId val="307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Zeit (Datum)</a:t>
                </a:r>
              </a:p>
            </c:rich>
          </c:tx>
          <c:overlay val="1"/>
        </c:title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28615"/>
        <c:crosses val="autoZero"/>
        <c:crossBetween val="midCat"/>
      </c:valAx>
      <c:valAx>
        <c:axId val="2861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Mengen (t/d)</a:t>
                </a:r>
              </a:p>
            </c:rich>
          </c:tx>
          <c:overlay val="1"/>
        </c:title>
        <c:numFmt formatCode="0.0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3070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600" b="1">
                <a:solidFill>
                  <a:srgbClr val="000000"/>
                </a:solidFill>
                <a:latin typeface="Arial"/>
              </a:rPr>
              <a:t>Substrateinsatz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1172355558130702E-2"/>
          <c:y val="3.4359138732166998E-2"/>
          <c:w val="0.75963425421752906"/>
          <c:h val="0.9231944785963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Oktober!$C$10:$C$11</c:f>
              <c:strCache>
                <c:ptCount val="2"/>
                <c:pt idx="0">
                  <c:v>Gülle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Oktober!$B$12:$B$42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Oktober!$C$12:$C$42</c:f>
              <c:numCache>
                <c:formatCode>0.0</c:formatCode>
                <c:ptCount val="31"/>
                <c:pt idx="0">
                  <c:v>15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D21-4CC1-8743-90ADBBD53A12}"/>
            </c:ext>
          </c:extLst>
        </c:ser>
        <c:ser>
          <c:idx val="1"/>
          <c:order val="1"/>
          <c:tx>
            <c:strRef>
              <c:f>Oktober!$D$10:$D$11</c:f>
              <c:strCache>
                <c:ptCount val="2"/>
                <c:pt idx="0">
                  <c:v>Mist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EE4000"/>
              </a:solidFill>
            </c:spPr>
          </c:marker>
          <c:xVal>
            <c:strRef>
              <c:f>Oktober!$B$12:$B$42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Oktober!$D$12:$D$42</c:f>
              <c:numCache>
                <c:formatCode>0.0</c:formatCode>
                <c:ptCount val="31"/>
                <c:pt idx="0">
                  <c:v>20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D21-4CC1-8743-90ADBBD53A12}"/>
            </c:ext>
          </c:extLst>
        </c:ser>
        <c:ser>
          <c:idx val="2"/>
          <c:order val="2"/>
          <c:tx>
            <c:strRef>
              <c:f>Oktober!$F$10:$F$11</c:f>
              <c:strCache>
                <c:ptCount val="2"/>
                <c:pt idx="0">
                  <c:v>Maissilage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Oktober!$B$12:$B$42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Oktober!$F$12:$F$42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D21-4CC1-8743-90ADBBD53A12}"/>
            </c:ext>
          </c:extLst>
        </c:ser>
        <c:ser>
          <c:idx val="3"/>
          <c:order val="3"/>
          <c:tx>
            <c:strRef>
              <c:f>Oktober!$G$10:$G$11</c:f>
              <c:strCache>
                <c:ptCount val="2"/>
                <c:pt idx="0">
                  <c:v>Grassilage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Oktober!$B$12:$B$42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Oktober!$G$12:$G$42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D21-4CC1-8743-90ADBBD53A12}"/>
            </c:ext>
          </c:extLst>
        </c:ser>
        <c:ser>
          <c:idx val="4"/>
          <c:order val="4"/>
          <c:tx>
            <c:strRef>
              <c:f>Oktober!$H$10:$H$11</c:f>
              <c:strCache>
                <c:ptCount val="2"/>
                <c:pt idx="0">
                  <c:v>GPS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Oktober!$B$12:$B$42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Oktober!$H$12:$H$42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D21-4CC1-8743-90ADBBD53A12}"/>
            </c:ext>
          </c:extLst>
        </c:ser>
        <c:ser>
          <c:idx val="5"/>
          <c:order val="5"/>
          <c:tx>
            <c:strRef>
              <c:f>Oktober!$J$10:$J$11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Oktober!$B$12:$B$42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Oktober!$J$12:$J$42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D21-4CC1-8743-90ADBBD53A12}"/>
            </c:ext>
          </c:extLst>
        </c:ser>
        <c:ser>
          <c:idx val="6"/>
          <c:order val="6"/>
          <c:tx>
            <c:strRef>
              <c:f>Oktober!$K$10:$K$11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28800">
              <a:solidFill>
                <a:srgbClr val="4B1F6F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Oktober!$B$12:$B$42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Oktober!$K$12:$K$42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D21-4CC1-8743-90ADBBD53A12}"/>
            </c:ext>
          </c:extLst>
        </c:ser>
        <c:ser>
          <c:idx val="7"/>
          <c:order val="7"/>
          <c:tx>
            <c:strRef>
              <c:f>Oktober!$L$10:$L$11</c:f>
              <c:strCache>
                <c:ptCount val="2"/>
                <c:pt idx="0">
                  <c:v>Einbringmenge gesamt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AECF00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Oktober!$B$12:$B$42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Oktober!$L$12:$L$42</c:f>
              <c:numCache>
                <c:formatCode>0.0</c:formatCode>
                <c:ptCount val="31"/>
                <c:pt idx="0">
                  <c:v>41</c:v>
                </c:pt>
                <c:pt idx="1">
                  <c:v>31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AD21-4CC1-8743-90ADBBD53A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02"/>
        <c:axId val="28615"/>
      </c:scatterChart>
      <c:valAx>
        <c:axId val="307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Zeit (Datum)</a:t>
                </a:r>
              </a:p>
            </c:rich>
          </c:tx>
          <c:overlay val="1"/>
        </c:title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28615"/>
        <c:crosses val="autoZero"/>
        <c:crossBetween val="midCat"/>
      </c:valAx>
      <c:valAx>
        <c:axId val="2861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Mengen (t/d)</a:t>
                </a:r>
              </a:p>
            </c:rich>
          </c:tx>
          <c:overlay val="1"/>
        </c:title>
        <c:numFmt formatCode="0.0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3070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600" b="1">
                <a:solidFill>
                  <a:srgbClr val="000000"/>
                </a:solidFill>
                <a:latin typeface="Arial"/>
              </a:rPr>
              <a:t>Substrateinsatz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1172355558130702E-2"/>
          <c:y val="3.4359138732166998E-2"/>
          <c:w val="0.75963425421752906"/>
          <c:h val="0.9231944785963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November!$C$10:$C$11</c:f>
              <c:strCache>
                <c:ptCount val="2"/>
                <c:pt idx="0">
                  <c:v>Gülle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November!$B$12:$B$41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November!$C$12:$C$41</c:f>
              <c:numCache>
                <c:formatCode>0.0</c:formatCode>
                <c:ptCount val="30"/>
                <c:pt idx="0">
                  <c:v>15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937-4118-8592-A3926D3590CF}"/>
            </c:ext>
          </c:extLst>
        </c:ser>
        <c:ser>
          <c:idx val="1"/>
          <c:order val="1"/>
          <c:tx>
            <c:strRef>
              <c:f>November!$D$10:$D$11</c:f>
              <c:strCache>
                <c:ptCount val="2"/>
                <c:pt idx="0">
                  <c:v>Mist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EE4000"/>
              </a:solidFill>
            </c:spPr>
          </c:marker>
          <c:xVal>
            <c:strRef>
              <c:f>November!$B$12:$B$41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November!$D$12:$D$41</c:f>
              <c:numCache>
                <c:formatCode>0.0</c:formatCode>
                <c:ptCount val="30"/>
                <c:pt idx="0">
                  <c:v>20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937-4118-8592-A3926D3590CF}"/>
            </c:ext>
          </c:extLst>
        </c:ser>
        <c:ser>
          <c:idx val="2"/>
          <c:order val="2"/>
          <c:tx>
            <c:strRef>
              <c:f>November!$F$10:$F$11</c:f>
              <c:strCache>
                <c:ptCount val="2"/>
                <c:pt idx="0">
                  <c:v>Maissilage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November!$B$12:$B$41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November!$F$12:$F$41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937-4118-8592-A3926D3590CF}"/>
            </c:ext>
          </c:extLst>
        </c:ser>
        <c:ser>
          <c:idx val="3"/>
          <c:order val="3"/>
          <c:tx>
            <c:strRef>
              <c:f>November!$G$10:$G$11</c:f>
              <c:strCache>
                <c:ptCount val="2"/>
                <c:pt idx="0">
                  <c:v>Grassilage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November!$B$12:$B$41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November!$G$12:$G$41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937-4118-8592-A3926D3590CF}"/>
            </c:ext>
          </c:extLst>
        </c:ser>
        <c:ser>
          <c:idx val="4"/>
          <c:order val="4"/>
          <c:tx>
            <c:strRef>
              <c:f>November!$H$10:$H$11</c:f>
              <c:strCache>
                <c:ptCount val="2"/>
                <c:pt idx="0">
                  <c:v>GPS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November!$B$12:$B$41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November!$H$12:$H$41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937-4118-8592-A3926D3590CF}"/>
            </c:ext>
          </c:extLst>
        </c:ser>
        <c:ser>
          <c:idx val="5"/>
          <c:order val="5"/>
          <c:tx>
            <c:strRef>
              <c:f>November!$J$10:$J$11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November!$B$12:$B$41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November!$J$12:$J$41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937-4118-8592-A3926D3590CF}"/>
            </c:ext>
          </c:extLst>
        </c:ser>
        <c:ser>
          <c:idx val="6"/>
          <c:order val="6"/>
          <c:tx>
            <c:strRef>
              <c:f>November!$K$10:$K$11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28800">
              <a:solidFill>
                <a:srgbClr val="4B1F6F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November!$B$12:$B$41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November!$K$12:$K$41</c:f>
              <c:numCache>
                <c:formatCode>0.0</c:formatCode>
                <c:ptCount val="30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937-4118-8592-A3926D3590CF}"/>
            </c:ext>
          </c:extLst>
        </c:ser>
        <c:ser>
          <c:idx val="7"/>
          <c:order val="7"/>
          <c:tx>
            <c:strRef>
              <c:f>November!$L$10:$L$11</c:f>
              <c:strCache>
                <c:ptCount val="2"/>
                <c:pt idx="0">
                  <c:v>Einbringmenge gesamt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AECF00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November!$B$12:$B$41</c:f>
              <c:strCache>
                <c:ptCount val="30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</c:strCache>
            </c:strRef>
          </c:xVal>
          <c:yVal>
            <c:numRef>
              <c:f>November!$L$12:$L$41</c:f>
              <c:numCache>
                <c:formatCode>0.0</c:formatCode>
                <c:ptCount val="30"/>
                <c:pt idx="0">
                  <c:v>41</c:v>
                </c:pt>
                <c:pt idx="1">
                  <c:v>33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A937-4118-8592-A3926D3590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02"/>
        <c:axId val="28615"/>
      </c:scatterChart>
      <c:valAx>
        <c:axId val="307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Zeit (Datum)</a:t>
                </a:r>
              </a:p>
            </c:rich>
          </c:tx>
          <c:overlay val="1"/>
        </c:title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28615"/>
        <c:crosses val="autoZero"/>
        <c:crossBetween val="midCat"/>
      </c:valAx>
      <c:valAx>
        <c:axId val="2861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Mengen (t/d)</a:t>
                </a:r>
              </a:p>
            </c:rich>
          </c:tx>
          <c:overlay val="1"/>
        </c:title>
        <c:numFmt formatCode="0.0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3070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600" b="1">
                <a:solidFill>
                  <a:srgbClr val="000000"/>
                </a:solidFill>
                <a:latin typeface="Arial"/>
              </a:rPr>
              <a:t>Substrateinsatz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1172355558130702E-2"/>
          <c:y val="3.4359138732166998E-2"/>
          <c:w val="0.75963425421752906"/>
          <c:h val="0.9231944785963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Dezember!$C$10:$C$11</c:f>
              <c:strCache>
                <c:ptCount val="2"/>
                <c:pt idx="0">
                  <c:v>Gülle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Dezember!$B$12:$B$42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Dezember!$C$12:$C$42</c:f>
              <c:numCache>
                <c:formatCode>0.0</c:formatCode>
                <c:ptCount val="31"/>
                <c:pt idx="0">
                  <c:v>15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B5-480D-B1EE-73D014C5A893}"/>
            </c:ext>
          </c:extLst>
        </c:ser>
        <c:ser>
          <c:idx val="1"/>
          <c:order val="1"/>
          <c:tx>
            <c:strRef>
              <c:f>Dezember!$D$10:$D$11</c:f>
              <c:strCache>
                <c:ptCount val="2"/>
                <c:pt idx="0">
                  <c:v>Mist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EE4000"/>
              </a:solidFill>
            </c:spPr>
          </c:marker>
          <c:xVal>
            <c:strRef>
              <c:f>Dezember!$B$12:$B$42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Dezember!$D$12:$D$42</c:f>
              <c:numCache>
                <c:formatCode>0.0</c:formatCode>
                <c:ptCount val="31"/>
                <c:pt idx="0">
                  <c:v>20</c:v>
                </c:pt>
                <c:pt idx="1">
                  <c:v>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DB5-480D-B1EE-73D014C5A893}"/>
            </c:ext>
          </c:extLst>
        </c:ser>
        <c:ser>
          <c:idx val="2"/>
          <c:order val="2"/>
          <c:tx>
            <c:strRef>
              <c:f>Dezember!$F$10:$F$11</c:f>
              <c:strCache>
                <c:ptCount val="2"/>
                <c:pt idx="0">
                  <c:v>Maissilage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Dezember!$B$12:$B$42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Dezember!$F$12:$F$42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DB5-480D-B1EE-73D014C5A893}"/>
            </c:ext>
          </c:extLst>
        </c:ser>
        <c:ser>
          <c:idx val="3"/>
          <c:order val="3"/>
          <c:tx>
            <c:strRef>
              <c:f>Dezember!$G$10:$G$11</c:f>
              <c:strCache>
                <c:ptCount val="2"/>
                <c:pt idx="0">
                  <c:v>Grassilage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Dezember!$B$12:$B$42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Dezember!$G$12:$G$42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DB5-480D-B1EE-73D014C5A893}"/>
            </c:ext>
          </c:extLst>
        </c:ser>
        <c:ser>
          <c:idx val="4"/>
          <c:order val="4"/>
          <c:tx>
            <c:strRef>
              <c:f>Dezember!$H$10:$H$11</c:f>
              <c:strCache>
                <c:ptCount val="2"/>
                <c:pt idx="0">
                  <c:v>GPS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Dezember!$B$12:$B$42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Dezember!$H$12:$H$42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DB5-480D-B1EE-73D014C5A893}"/>
            </c:ext>
          </c:extLst>
        </c:ser>
        <c:ser>
          <c:idx val="5"/>
          <c:order val="5"/>
          <c:tx>
            <c:strRef>
              <c:f>Dezember!$J$10:$J$11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EE4000"/>
              </a:solidFill>
            </c:spPr>
          </c:marker>
          <c:xVal>
            <c:strRef>
              <c:f>Dezember!$B$12:$B$42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Dezember!$J$12:$J$42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DB5-480D-B1EE-73D014C5A893}"/>
            </c:ext>
          </c:extLst>
        </c:ser>
        <c:ser>
          <c:idx val="6"/>
          <c:order val="6"/>
          <c:tx>
            <c:strRef>
              <c:f>Dezember!$K$10:$K$11</c:f>
              <c:strCache>
                <c:ptCount val="2"/>
                <c:pt idx="0">
                  <c:v>…</c:v>
                </c:pt>
                <c:pt idx="1">
                  <c:v>Tonnen
pro Tag</c:v>
                </c:pt>
              </c:strCache>
            </c:strRef>
          </c:tx>
          <c:spPr>
            <a:ln w="28800">
              <a:solidFill>
                <a:srgbClr val="4B1F6F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Dezember!$B$12:$B$42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Dezember!$K$12:$K$42</c:f>
              <c:numCache>
                <c:formatCode>0.0</c:formatCode>
                <c:ptCount val="31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DB5-480D-B1EE-73D014C5A893}"/>
            </c:ext>
          </c:extLst>
        </c:ser>
        <c:ser>
          <c:idx val="7"/>
          <c:order val="7"/>
          <c:tx>
            <c:strRef>
              <c:f>Dezember!$L$10:$L$11</c:f>
              <c:strCache>
                <c:ptCount val="2"/>
                <c:pt idx="0">
                  <c:v>Einbringmenge gesamt</c:v>
                </c:pt>
                <c:pt idx="1">
                  <c:v>Tonnen
pro Tag</c:v>
                </c:pt>
              </c:strCache>
            </c:strRef>
          </c:tx>
          <c:spPr>
            <a:ln w="37800">
              <a:solidFill>
                <a:srgbClr val="AECF00"/>
              </a:solidFill>
              <a:round/>
            </a:ln>
          </c:spPr>
          <c:marker>
            <c:symbol val="square"/>
            <c:size val="8"/>
            <c:spPr>
              <a:solidFill>
                <a:srgbClr val="EE4000"/>
              </a:solidFill>
            </c:spPr>
          </c:marker>
          <c:xVal>
            <c:strRef>
              <c:f>Dezember!$B$12:$B$42</c:f>
              <c:strCache>
                <c:ptCount val="31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  <c:pt idx="18">
                  <c:v>19.</c:v>
                </c:pt>
                <c:pt idx="19">
                  <c:v>20.</c:v>
                </c:pt>
                <c:pt idx="20">
                  <c:v>21.</c:v>
                </c:pt>
                <c:pt idx="21">
                  <c:v>22.</c:v>
                </c:pt>
                <c:pt idx="22">
                  <c:v>23.</c:v>
                </c:pt>
                <c:pt idx="23">
                  <c:v>24.</c:v>
                </c:pt>
                <c:pt idx="24">
                  <c:v>25.</c:v>
                </c:pt>
                <c:pt idx="25">
                  <c:v>26.</c:v>
                </c:pt>
                <c:pt idx="26">
                  <c:v>27.</c:v>
                </c:pt>
                <c:pt idx="27">
                  <c:v>28.</c:v>
                </c:pt>
                <c:pt idx="28">
                  <c:v>29.</c:v>
                </c:pt>
                <c:pt idx="29">
                  <c:v>30.</c:v>
                </c:pt>
                <c:pt idx="30">
                  <c:v>31.</c:v>
                </c:pt>
              </c:strCache>
            </c:strRef>
          </c:xVal>
          <c:yVal>
            <c:numRef>
              <c:f>Dezember!$L$12:$L$42</c:f>
              <c:numCache>
                <c:formatCode>0.0</c:formatCode>
                <c:ptCount val="31"/>
                <c:pt idx="0">
                  <c:v>41</c:v>
                </c:pt>
                <c:pt idx="1">
                  <c:v>35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DB5-480D-B1EE-73D014C5A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02"/>
        <c:axId val="28615"/>
      </c:scatterChart>
      <c:valAx>
        <c:axId val="307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Zeit (Datum)</a:t>
                </a:r>
              </a:p>
            </c:rich>
          </c:tx>
          <c:overlay val="1"/>
        </c:title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28615"/>
        <c:crosses val="autoZero"/>
        <c:crossBetween val="midCat"/>
      </c:valAx>
      <c:valAx>
        <c:axId val="2861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>
                    <a:solidFill>
                      <a:srgbClr val="000000"/>
                    </a:solidFill>
                    <a:latin typeface="Arial"/>
                  </a:rPr>
                  <a:t>Mengen (t/d)</a:t>
                </a:r>
              </a:p>
            </c:rich>
          </c:tx>
          <c:overlay val="1"/>
        </c:title>
        <c:numFmt formatCode="0.0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crossAx val="3070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833296</xdr:colOff>
      <xdr:row>22</xdr:row>
      <xdr:rowOff>283152</xdr:rowOff>
    </xdr:from>
    <xdr:to>
      <xdr:col>32</xdr:col>
      <xdr:colOff>166159</xdr:colOff>
      <xdr:row>41</xdr:row>
      <xdr:rowOff>112268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876600</xdr:colOff>
      <xdr:row>4</xdr:row>
      <xdr:rowOff>209160</xdr:rowOff>
    </xdr:from>
    <xdr:to>
      <xdr:col>16</xdr:col>
      <xdr:colOff>252820</xdr:colOff>
      <xdr:row>6</xdr:row>
      <xdr:rowOff>64800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579520" y="1011600"/>
          <a:ext cx="3239640" cy="5756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17132</xdr:colOff>
      <xdr:row>0</xdr:row>
      <xdr:rowOff>432360</xdr:rowOff>
    </xdr:to>
    <xdr:sp macro="" textlink="">
      <xdr:nvSpPr>
        <xdr:cNvPr id="4" name="TextShap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9640" y="0"/>
          <a:ext cx="5400360" cy="43236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EINSATZSTOFFTAGEBUCH</a:t>
          </a: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833296</xdr:colOff>
      <xdr:row>22</xdr:row>
      <xdr:rowOff>283152</xdr:rowOff>
    </xdr:from>
    <xdr:to>
      <xdr:col>32</xdr:col>
      <xdr:colOff>166159</xdr:colOff>
      <xdr:row>41</xdr:row>
      <xdr:rowOff>112268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B15760F-F555-485A-9B57-693A752A3A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876600</xdr:colOff>
      <xdr:row>4</xdr:row>
      <xdr:rowOff>209160</xdr:rowOff>
    </xdr:from>
    <xdr:to>
      <xdr:col>16</xdr:col>
      <xdr:colOff>252820</xdr:colOff>
      <xdr:row>6</xdr:row>
      <xdr:rowOff>64800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C85F239-1775-4229-BB74-74EFD081E08E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020725" y="990210"/>
          <a:ext cx="3062395" cy="5604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17132</xdr:colOff>
      <xdr:row>0</xdr:row>
      <xdr:rowOff>432360</xdr:rowOff>
    </xdr:to>
    <xdr:sp macro="" textlink="">
      <xdr:nvSpPr>
        <xdr:cNvPr id="4" name="TextShape 1">
          <a:extLst>
            <a:ext uri="{FF2B5EF4-FFF2-40B4-BE49-F238E27FC236}">
              <a16:creationId xmlns:a16="http://schemas.microsoft.com/office/drawing/2014/main" id="{B6DD7068-E821-46C9-B0AF-33ADDB5EBBC5}"/>
            </a:ext>
          </a:extLst>
        </xdr:cNvPr>
        <xdr:cNvSpPr txBox="1"/>
      </xdr:nvSpPr>
      <xdr:spPr>
        <a:xfrm>
          <a:off x="847725" y="0"/>
          <a:ext cx="5103482" cy="43236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EINSATZSTOFFTAGEBUCH</a:t>
          </a:r>
          <a:endParaRPr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833296</xdr:colOff>
      <xdr:row>22</xdr:row>
      <xdr:rowOff>283152</xdr:rowOff>
    </xdr:from>
    <xdr:to>
      <xdr:col>32</xdr:col>
      <xdr:colOff>166159</xdr:colOff>
      <xdr:row>41</xdr:row>
      <xdr:rowOff>112268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DD2E53-DF53-4675-9390-885FBD3141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876600</xdr:colOff>
      <xdr:row>4</xdr:row>
      <xdr:rowOff>209160</xdr:rowOff>
    </xdr:from>
    <xdr:to>
      <xdr:col>16</xdr:col>
      <xdr:colOff>252820</xdr:colOff>
      <xdr:row>6</xdr:row>
      <xdr:rowOff>64800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23C0C13C-67B8-43B5-8507-E17C3BAD86E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020725" y="990210"/>
          <a:ext cx="3062395" cy="5604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17132</xdr:colOff>
      <xdr:row>0</xdr:row>
      <xdr:rowOff>432360</xdr:rowOff>
    </xdr:to>
    <xdr:sp macro="" textlink="">
      <xdr:nvSpPr>
        <xdr:cNvPr id="4" name="TextShape 1">
          <a:extLst>
            <a:ext uri="{FF2B5EF4-FFF2-40B4-BE49-F238E27FC236}">
              <a16:creationId xmlns:a16="http://schemas.microsoft.com/office/drawing/2014/main" id="{F81B998D-E02C-4646-A0AC-52ABEE299B68}"/>
            </a:ext>
          </a:extLst>
        </xdr:cNvPr>
        <xdr:cNvSpPr txBox="1"/>
      </xdr:nvSpPr>
      <xdr:spPr>
        <a:xfrm>
          <a:off x="847725" y="0"/>
          <a:ext cx="5103482" cy="43236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EINSATZSTOFFTAGEBUCH</a:t>
          </a:r>
          <a:endParaRPr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833296</xdr:colOff>
      <xdr:row>22</xdr:row>
      <xdr:rowOff>283152</xdr:rowOff>
    </xdr:from>
    <xdr:to>
      <xdr:col>32</xdr:col>
      <xdr:colOff>166159</xdr:colOff>
      <xdr:row>41</xdr:row>
      <xdr:rowOff>112268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005820C-2F89-4C5D-95F7-F224E38574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876600</xdr:colOff>
      <xdr:row>4</xdr:row>
      <xdr:rowOff>209160</xdr:rowOff>
    </xdr:from>
    <xdr:to>
      <xdr:col>16</xdr:col>
      <xdr:colOff>252820</xdr:colOff>
      <xdr:row>6</xdr:row>
      <xdr:rowOff>64800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E03FA153-BC9A-4BBD-884D-C2442B213B31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020725" y="990210"/>
          <a:ext cx="3062395" cy="5604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17132</xdr:colOff>
      <xdr:row>0</xdr:row>
      <xdr:rowOff>432360</xdr:rowOff>
    </xdr:to>
    <xdr:sp macro="" textlink="">
      <xdr:nvSpPr>
        <xdr:cNvPr id="4" name="TextShape 1">
          <a:extLst>
            <a:ext uri="{FF2B5EF4-FFF2-40B4-BE49-F238E27FC236}">
              <a16:creationId xmlns:a16="http://schemas.microsoft.com/office/drawing/2014/main" id="{265C18E6-A106-4C0B-A092-676AAEB6247A}"/>
            </a:ext>
          </a:extLst>
        </xdr:cNvPr>
        <xdr:cNvSpPr txBox="1"/>
      </xdr:nvSpPr>
      <xdr:spPr>
        <a:xfrm>
          <a:off x="847725" y="0"/>
          <a:ext cx="5103482" cy="43236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EINSATZSTOFFTAGEBUCH</a:t>
          </a:r>
          <a:endParaRPr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833296</xdr:colOff>
      <xdr:row>22</xdr:row>
      <xdr:rowOff>283152</xdr:rowOff>
    </xdr:from>
    <xdr:to>
      <xdr:col>32</xdr:col>
      <xdr:colOff>166159</xdr:colOff>
      <xdr:row>41</xdr:row>
      <xdr:rowOff>112268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A52E518-6BC6-4C62-B081-6D5C2D1180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876600</xdr:colOff>
      <xdr:row>4</xdr:row>
      <xdr:rowOff>209160</xdr:rowOff>
    </xdr:from>
    <xdr:to>
      <xdr:col>16</xdr:col>
      <xdr:colOff>252820</xdr:colOff>
      <xdr:row>6</xdr:row>
      <xdr:rowOff>64800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1D30D55E-1AD0-4937-A2A1-3C7794AC8A4C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020725" y="990210"/>
          <a:ext cx="3062395" cy="5604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17132</xdr:colOff>
      <xdr:row>0</xdr:row>
      <xdr:rowOff>432360</xdr:rowOff>
    </xdr:to>
    <xdr:sp macro="" textlink="">
      <xdr:nvSpPr>
        <xdr:cNvPr id="4" name="TextShape 1">
          <a:extLst>
            <a:ext uri="{FF2B5EF4-FFF2-40B4-BE49-F238E27FC236}">
              <a16:creationId xmlns:a16="http://schemas.microsoft.com/office/drawing/2014/main" id="{6E1659B8-E041-4351-A049-F5BFBBBE3371}"/>
            </a:ext>
          </a:extLst>
        </xdr:cNvPr>
        <xdr:cNvSpPr txBox="1"/>
      </xdr:nvSpPr>
      <xdr:spPr>
        <a:xfrm>
          <a:off x="847725" y="0"/>
          <a:ext cx="5103482" cy="43236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EINSATZSTOFFTAGEBUCH</a:t>
          </a:r>
          <a:endParaRPr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833296</xdr:colOff>
      <xdr:row>22</xdr:row>
      <xdr:rowOff>283152</xdr:rowOff>
    </xdr:from>
    <xdr:to>
      <xdr:col>32</xdr:col>
      <xdr:colOff>166159</xdr:colOff>
      <xdr:row>41</xdr:row>
      <xdr:rowOff>112268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EAEA575-3436-4548-838E-D767452D4E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876600</xdr:colOff>
      <xdr:row>4</xdr:row>
      <xdr:rowOff>209160</xdr:rowOff>
    </xdr:from>
    <xdr:to>
      <xdr:col>16</xdr:col>
      <xdr:colOff>252820</xdr:colOff>
      <xdr:row>6</xdr:row>
      <xdr:rowOff>64800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F9A16222-5F1A-441B-9D09-AFEFB1A4462C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020725" y="990210"/>
          <a:ext cx="3062395" cy="5604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17132</xdr:colOff>
      <xdr:row>0</xdr:row>
      <xdr:rowOff>432360</xdr:rowOff>
    </xdr:to>
    <xdr:sp macro="" textlink="">
      <xdr:nvSpPr>
        <xdr:cNvPr id="4" name="TextShape 1">
          <a:extLst>
            <a:ext uri="{FF2B5EF4-FFF2-40B4-BE49-F238E27FC236}">
              <a16:creationId xmlns:a16="http://schemas.microsoft.com/office/drawing/2014/main" id="{89573A73-E0E4-4DC7-908E-EAB699454F44}"/>
            </a:ext>
          </a:extLst>
        </xdr:cNvPr>
        <xdr:cNvSpPr txBox="1"/>
      </xdr:nvSpPr>
      <xdr:spPr>
        <a:xfrm>
          <a:off x="847725" y="0"/>
          <a:ext cx="5103482" cy="43236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EINSATZSTOFFTAGEBUCH</a:t>
          </a:r>
          <a:endParaRPr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833296</xdr:colOff>
      <xdr:row>22</xdr:row>
      <xdr:rowOff>283152</xdr:rowOff>
    </xdr:from>
    <xdr:to>
      <xdr:col>32</xdr:col>
      <xdr:colOff>166159</xdr:colOff>
      <xdr:row>41</xdr:row>
      <xdr:rowOff>112268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23F0B3D-4A63-454C-93C0-321B6E9865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876600</xdr:colOff>
      <xdr:row>4</xdr:row>
      <xdr:rowOff>209160</xdr:rowOff>
    </xdr:from>
    <xdr:to>
      <xdr:col>16</xdr:col>
      <xdr:colOff>252820</xdr:colOff>
      <xdr:row>6</xdr:row>
      <xdr:rowOff>64800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5704EE1-F4C6-49FF-BFEF-71FD49BEEBE5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020725" y="990210"/>
          <a:ext cx="3062395" cy="5604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17132</xdr:colOff>
      <xdr:row>0</xdr:row>
      <xdr:rowOff>432360</xdr:rowOff>
    </xdr:to>
    <xdr:sp macro="" textlink="">
      <xdr:nvSpPr>
        <xdr:cNvPr id="4" name="TextShape 1">
          <a:extLst>
            <a:ext uri="{FF2B5EF4-FFF2-40B4-BE49-F238E27FC236}">
              <a16:creationId xmlns:a16="http://schemas.microsoft.com/office/drawing/2014/main" id="{719F8D1F-1EDE-4A2E-8270-1BBDCEA44C07}"/>
            </a:ext>
          </a:extLst>
        </xdr:cNvPr>
        <xdr:cNvSpPr txBox="1"/>
      </xdr:nvSpPr>
      <xdr:spPr>
        <a:xfrm>
          <a:off x="847725" y="0"/>
          <a:ext cx="5103482" cy="43236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EINSATZSTOFFTAGEBUCH</a:t>
          </a:r>
          <a:endParaRPr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833296</xdr:colOff>
      <xdr:row>22</xdr:row>
      <xdr:rowOff>283152</xdr:rowOff>
    </xdr:from>
    <xdr:to>
      <xdr:col>32</xdr:col>
      <xdr:colOff>166159</xdr:colOff>
      <xdr:row>41</xdr:row>
      <xdr:rowOff>112268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FCAC7D-53D7-402E-A084-3CDE53A576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876600</xdr:colOff>
      <xdr:row>4</xdr:row>
      <xdr:rowOff>209160</xdr:rowOff>
    </xdr:from>
    <xdr:to>
      <xdr:col>16</xdr:col>
      <xdr:colOff>252820</xdr:colOff>
      <xdr:row>6</xdr:row>
      <xdr:rowOff>64800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C578641-F67C-42FB-B09E-059058CC0CE9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020725" y="990210"/>
          <a:ext cx="3062395" cy="5604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17132</xdr:colOff>
      <xdr:row>0</xdr:row>
      <xdr:rowOff>432360</xdr:rowOff>
    </xdr:to>
    <xdr:sp macro="" textlink="">
      <xdr:nvSpPr>
        <xdr:cNvPr id="4" name="TextShape 1">
          <a:extLst>
            <a:ext uri="{FF2B5EF4-FFF2-40B4-BE49-F238E27FC236}">
              <a16:creationId xmlns:a16="http://schemas.microsoft.com/office/drawing/2014/main" id="{03DD3468-18E5-4C0B-A295-A40A4D53103C}"/>
            </a:ext>
          </a:extLst>
        </xdr:cNvPr>
        <xdr:cNvSpPr txBox="1"/>
      </xdr:nvSpPr>
      <xdr:spPr>
        <a:xfrm>
          <a:off x="847725" y="0"/>
          <a:ext cx="5103482" cy="43236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EINSATZSTOFFTAGEBUCH</a:t>
          </a:r>
          <a:endParaRPr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833296</xdr:colOff>
      <xdr:row>22</xdr:row>
      <xdr:rowOff>283152</xdr:rowOff>
    </xdr:from>
    <xdr:to>
      <xdr:col>32</xdr:col>
      <xdr:colOff>166159</xdr:colOff>
      <xdr:row>41</xdr:row>
      <xdr:rowOff>112268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3ED0A7-5DFB-415E-84EB-B9454384D7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876600</xdr:colOff>
      <xdr:row>4</xdr:row>
      <xdr:rowOff>209160</xdr:rowOff>
    </xdr:from>
    <xdr:to>
      <xdr:col>16</xdr:col>
      <xdr:colOff>252820</xdr:colOff>
      <xdr:row>6</xdr:row>
      <xdr:rowOff>64800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5B02F71A-5279-4B61-9C3B-0FA63B58FF65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020725" y="990210"/>
          <a:ext cx="3062395" cy="5604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17132</xdr:colOff>
      <xdr:row>0</xdr:row>
      <xdr:rowOff>432360</xdr:rowOff>
    </xdr:to>
    <xdr:sp macro="" textlink="">
      <xdr:nvSpPr>
        <xdr:cNvPr id="4" name="TextShape 1">
          <a:extLst>
            <a:ext uri="{FF2B5EF4-FFF2-40B4-BE49-F238E27FC236}">
              <a16:creationId xmlns:a16="http://schemas.microsoft.com/office/drawing/2014/main" id="{E34A4EF4-5F4B-4695-86C1-D8E4188809AC}"/>
            </a:ext>
          </a:extLst>
        </xdr:cNvPr>
        <xdr:cNvSpPr txBox="1"/>
      </xdr:nvSpPr>
      <xdr:spPr>
        <a:xfrm>
          <a:off x="847725" y="0"/>
          <a:ext cx="5103482" cy="43236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EINSATZSTOFFTAGEBUCH</a:t>
          </a:r>
          <a:endParaRPr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833296</xdr:colOff>
      <xdr:row>22</xdr:row>
      <xdr:rowOff>283152</xdr:rowOff>
    </xdr:from>
    <xdr:to>
      <xdr:col>32</xdr:col>
      <xdr:colOff>166159</xdr:colOff>
      <xdr:row>41</xdr:row>
      <xdr:rowOff>112268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C49ED62-71E2-4863-9387-4EA245D1E0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876600</xdr:colOff>
      <xdr:row>4</xdr:row>
      <xdr:rowOff>209160</xdr:rowOff>
    </xdr:from>
    <xdr:to>
      <xdr:col>16</xdr:col>
      <xdr:colOff>252820</xdr:colOff>
      <xdr:row>6</xdr:row>
      <xdr:rowOff>64800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B52AA01-9E9C-4B20-956E-0B84BAC14A95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020725" y="990210"/>
          <a:ext cx="3062395" cy="5604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17132</xdr:colOff>
      <xdr:row>0</xdr:row>
      <xdr:rowOff>432360</xdr:rowOff>
    </xdr:to>
    <xdr:sp macro="" textlink="">
      <xdr:nvSpPr>
        <xdr:cNvPr id="4" name="TextShape 1">
          <a:extLst>
            <a:ext uri="{FF2B5EF4-FFF2-40B4-BE49-F238E27FC236}">
              <a16:creationId xmlns:a16="http://schemas.microsoft.com/office/drawing/2014/main" id="{A08ED4E1-BAB0-43CD-8489-46B871C5A4E2}"/>
            </a:ext>
          </a:extLst>
        </xdr:cNvPr>
        <xdr:cNvSpPr txBox="1"/>
      </xdr:nvSpPr>
      <xdr:spPr>
        <a:xfrm>
          <a:off x="847725" y="0"/>
          <a:ext cx="5103482" cy="43236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EINSATZSTOFFTAGEBUCH</a:t>
          </a:r>
          <a:endParaRPr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833296</xdr:colOff>
      <xdr:row>22</xdr:row>
      <xdr:rowOff>283152</xdr:rowOff>
    </xdr:from>
    <xdr:to>
      <xdr:col>32</xdr:col>
      <xdr:colOff>166159</xdr:colOff>
      <xdr:row>41</xdr:row>
      <xdr:rowOff>112268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EAC8FDF-F144-4EF0-88B5-18B6668532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876600</xdr:colOff>
      <xdr:row>4</xdr:row>
      <xdr:rowOff>209160</xdr:rowOff>
    </xdr:from>
    <xdr:to>
      <xdr:col>16</xdr:col>
      <xdr:colOff>252820</xdr:colOff>
      <xdr:row>6</xdr:row>
      <xdr:rowOff>64800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8F4A2E1D-3858-4E42-802C-4910C2D681F9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020725" y="990210"/>
          <a:ext cx="3062395" cy="5604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17132</xdr:colOff>
      <xdr:row>0</xdr:row>
      <xdr:rowOff>432360</xdr:rowOff>
    </xdr:to>
    <xdr:sp macro="" textlink="">
      <xdr:nvSpPr>
        <xdr:cNvPr id="4" name="TextShape 1">
          <a:extLst>
            <a:ext uri="{FF2B5EF4-FFF2-40B4-BE49-F238E27FC236}">
              <a16:creationId xmlns:a16="http://schemas.microsoft.com/office/drawing/2014/main" id="{3DD296ED-CFA5-4BC4-B477-31680BCE9E15}"/>
            </a:ext>
          </a:extLst>
        </xdr:cNvPr>
        <xdr:cNvSpPr txBox="1"/>
      </xdr:nvSpPr>
      <xdr:spPr>
        <a:xfrm>
          <a:off x="847725" y="0"/>
          <a:ext cx="5103482" cy="43236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EINSATZSTOFFTAGEBUCH</a:t>
          </a:r>
          <a:endParaRPr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833296</xdr:colOff>
      <xdr:row>22</xdr:row>
      <xdr:rowOff>283152</xdr:rowOff>
    </xdr:from>
    <xdr:to>
      <xdr:col>32</xdr:col>
      <xdr:colOff>166159</xdr:colOff>
      <xdr:row>41</xdr:row>
      <xdr:rowOff>112268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4CECCD6-ABAF-4EAF-84DD-3919084A65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876600</xdr:colOff>
      <xdr:row>4</xdr:row>
      <xdr:rowOff>209160</xdr:rowOff>
    </xdr:from>
    <xdr:to>
      <xdr:col>16</xdr:col>
      <xdr:colOff>252820</xdr:colOff>
      <xdr:row>6</xdr:row>
      <xdr:rowOff>64800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9F7A4E6B-680F-4920-813F-E706155B24A1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020725" y="990210"/>
          <a:ext cx="3062395" cy="5604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17132</xdr:colOff>
      <xdr:row>0</xdr:row>
      <xdr:rowOff>432360</xdr:rowOff>
    </xdr:to>
    <xdr:sp macro="" textlink="">
      <xdr:nvSpPr>
        <xdr:cNvPr id="4" name="TextShape 1">
          <a:extLst>
            <a:ext uri="{FF2B5EF4-FFF2-40B4-BE49-F238E27FC236}">
              <a16:creationId xmlns:a16="http://schemas.microsoft.com/office/drawing/2014/main" id="{EEDE6044-4A7A-4EF9-8534-A75C0E815314}"/>
            </a:ext>
          </a:extLst>
        </xdr:cNvPr>
        <xdr:cNvSpPr txBox="1"/>
      </xdr:nvSpPr>
      <xdr:spPr>
        <a:xfrm>
          <a:off x="847725" y="0"/>
          <a:ext cx="5103482" cy="43236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EINSATZSTOFFTAGEBUCH</a:t>
          </a:r>
          <a:endParaRPr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1080</xdr:colOff>
      <xdr:row>0</xdr:row>
      <xdr:rowOff>0</xdr:rowOff>
    </xdr:from>
    <xdr:to>
      <xdr:col>5</xdr:col>
      <xdr:colOff>721440</xdr:colOff>
      <xdr:row>0</xdr:row>
      <xdr:rowOff>432360</xdr:rowOff>
    </xdr:to>
    <xdr:sp macro="" textlink="">
      <xdr:nvSpPr>
        <xdr:cNvPr id="48" name="TextShape 1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SpPr txBox="1"/>
      </xdr:nvSpPr>
      <xdr:spPr>
        <a:xfrm>
          <a:off x="180720" y="0"/>
          <a:ext cx="5400360" cy="43236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NACHWEISBUCH</a:t>
          </a:r>
          <a:endParaRPr/>
        </a:p>
      </xdr:txBody>
    </xdr:sp>
    <xdr:clientData/>
  </xdr:twoCellAnchor>
  <xdr:twoCellAnchor editAs="oneCell">
    <xdr:from>
      <xdr:col>9</xdr:col>
      <xdr:colOff>331200</xdr:colOff>
      <xdr:row>4</xdr:row>
      <xdr:rowOff>209520</xdr:rowOff>
    </xdr:from>
    <xdr:to>
      <xdr:col>10</xdr:col>
      <xdr:colOff>2380500</xdr:colOff>
      <xdr:row>6</xdr:row>
      <xdr:rowOff>67680</xdr:rowOff>
    </xdr:to>
    <xdr:pic>
      <xdr:nvPicPr>
        <xdr:cNvPr id="49" name="Grafik 2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546840" y="1011960"/>
          <a:ext cx="3207600" cy="5781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60402</xdr:colOff>
      <xdr:row>0</xdr:row>
      <xdr:rowOff>107226</xdr:rowOff>
    </xdr:from>
    <xdr:to>
      <xdr:col>7</xdr:col>
      <xdr:colOff>710890</xdr:colOff>
      <xdr:row>0</xdr:row>
      <xdr:rowOff>535409</xdr:rowOff>
    </xdr:to>
    <xdr:sp macro="" textlink="">
      <xdr:nvSpPr>
        <xdr:cNvPr id="51" name="TextShape 1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SpPr txBox="1"/>
      </xdr:nvSpPr>
      <xdr:spPr>
        <a:xfrm>
          <a:off x="232317" y="107226"/>
          <a:ext cx="5747524" cy="428183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txBody>
        <a:bodyPr lIns="540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GÜLLEMENGEN-BERECHNUNG</a:t>
          </a:r>
          <a:endParaRPr/>
        </a:p>
      </xdr:txBody>
    </xdr:sp>
    <xdr:clientData/>
  </xdr:twoCellAnchor>
  <xdr:twoCellAnchor editAs="oneCell">
    <xdr:from>
      <xdr:col>12</xdr:col>
      <xdr:colOff>59040</xdr:colOff>
      <xdr:row>0</xdr:row>
      <xdr:rowOff>216000</xdr:rowOff>
    </xdr:from>
    <xdr:to>
      <xdr:col>16</xdr:col>
      <xdr:colOff>1186</xdr:colOff>
      <xdr:row>1</xdr:row>
      <xdr:rowOff>140766</xdr:rowOff>
    </xdr:to>
    <xdr:pic>
      <xdr:nvPicPr>
        <xdr:cNvPr id="52" name="Grafik 2">
          <a:extLst>
            <a:ext uri="{FF2B5EF4-FFF2-40B4-BE49-F238E27FC236}">
              <a16:creationId xmlns:a16="http://schemas.microsoft.com/office/drawing/2014/main" id="{00000000-0008-0000-0D00-00003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582400" y="216000"/>
          <a:ext cx="3239640" cy="5756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173520</xdr:colOff>
      <xdr:row>0</xdr:row>
      <xdr:rowOff>360</xdr:rowOff>
    </xdr:from>
    <xdr:to>
      <xdr:col>5</xdr:col>
      <xdr:colOff>1038960</xdr:colOff>
      <xdr:row>1</xdr:row>
      <xdr:rowOff>1080</xdr:rowOff>
    </xdr:to>
    <xdr:sp macro="" textlink="">
      <xdr:nvSpPr>
        <xdr:cNvPr id="54" name="TextShape 1">
          <a:extLst>
            <a:ext uri="{FF2B5EF4-FFF2-40B4-BE49-F238E27FC236}">
              <a16:creationId xmlns:a16="http://schemas.microsoft.com/office/drawing/2014/main" id="{00000000-0008-0000-0E00-000036000000}"/>
            </a:ext>
          </a:extLst>
        </xdr:cNvPr>
        <xdr:cNvSpPr txBox="1"/>
      </xdr:nvSpPr>
      <xdr:spPr>
        <a:xfrm>
          <a:off x="173520" y="360"/>
          <a:ext cx="5400360" cy="43236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txBody>
        <a:bodyPr lIns="576000" tIns="0" rIns="0" bIns="0"/>
        <a:lstStyle/>
        <a:p>
          <a:r>
            <a:rPr lang="de-DE" sz="2200" strike="noStrike">
              <a:solidFill>
                <a:srgbClr val="FFFFFF"/>
              </a:solidFill>
              <a:latin typeface="Arial Black"/>
              <a:ea typeface="Microsoft YaHei"/>
            </a:rPr>
            <a:t>JAHRESÜBERSICHT</a:t>
          </a:r>
          <a:endParaRPr/>
        </a:p>
      </xdr:txBody>
    </xdr:sp>
    <xdr:clientData/>
  </xdr:twoCellAnchor>
  <xdr:twoCellAnchor editAs="oneCell">
    <xdr:from>
      <xdr:col>13</xdr:col>
      <xdr:colOff>506880</xdr:colOff>
      <xdr:row>4</xdr:row>
      <xdr:rowOff>209520</xdr:rowOff>
    </xdr:from>
    <xdr:to>
      <xdr:col>15</xdr:col>
      <xdr:colOff>1188780</xdr:colOff>
      <xdr:row>6</xdr:row>
      <xdr:rowOff>65160</xdr:rowOff>
    </xdr:to>
    <xdr:pic>
      <xdr:nvPicPr>
        <xdr:cNvPr id="55" name="Grafik 2">
          <a:extLst>
            <a:ext uri="{FF2B5EF4-FFF2-40B4-BE49-F238E27FC236}">
              <a16:creationId xmlns:a16="http://schemas.microsoft.com/office/drawing/2014/main" id="{00000000-0008-0000-0E00-00003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5120720" y="1001160"/>
          <a:ext cx="3239640" cy="5756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M1048576"/>
  <sheetViews>
    <sheetView tabSelected="1" topLeftCell="A6" zoomScale="85" zoomScaleNormal="85" zoomScalePageLayoutView="55" workbookViewId="0">
      <selection activeCell="G19" sqref="G19"/>
    </sheetView>
  </sheetViews>
  <sheetFormatPr baseColWidth="10" defaultColWidth="12.7109375" defaultRowHeight="12.75" x14ac:dyDescent="0.2"/>
  <cols>
    <col min="1" max="4" width="12.7109375" style="1"/>
    <col min="5" max="5" width="12.7109375" style="212" customWidth="1"/>
    <col min="6" max="8" width="12.7109375" style="1"/>
    <col min="9" max="9" width="12.7109375" style="212" customWidth="1"/>
    <col min="10" max="14" width="12.7109375" style="1"/>
    <col min="15" max="15" width="14.7109375" style="1" customWidth="1"/>
    <col min="16" max="16" width="14.7109375" style="2" customWidth="1"/>
    <col min="17" max="17" width="12.7109375" style="2"/>
    <col min="18" max="18" width="12.7109375" style="1"/>
    <col min="19" max="19" width="12.7109375" style="3"/>
    <col min="20" max="1027" width="12.7109375" style="1"/>
  </cols>
  <sheetData>
    <row r="1" spans="1:28" ht="34.9" customHeight="1" x14ac:dyDescent="0.25"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5"/>
      <c r="M1" s="5"/>
      <c r="N1" s="245" t="s">
        <v>0</v>
      </c>
      <c r="O1" s="245"/>
      <c r="P1" s="245"/>
      <c r="Q1" s="245"/>
      <c r="R1" s="5"/>
      <c r="S1" s="307" t="s">
        <v>1</v>
      </c>
      <c r="T1" s="7"/>
      <c r="U1" s="93"/>
      <c r="V1" s="9"/>
      <c r="W1" s="10"/>
      <c r="X1" s="10"/>
      <c r="Y1" s="10"/>
      <c r="Z1" s="10"/>
      <c r="AA1" s="10"/>
      <c r="AB1" s="10"/>
    </row>
    <row r="2" spans="1:28" ht="5.65" customHeight="1" x14ac:dyDescent="0.25"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/>
      <c r="U2" s="8"/>
      <c r="V2" s="9"/>
      <c r="W2" s="10"/>
      <c r="X2" s="10"/>
      <c r="Y2" s="10"/>
      <c r="Z2" s="10"/>
      <c r="AA2" s="10"/>
      <c r="AB2" s="10"/>
    </row>
    <row r="3" spans="1:28" s="1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5"/>
      <c r="S3" s="309" t="s">
        <v>2</v>
      </c>
      <c r="T3" s="309"/>
      <c r="U3" s="309"/>
      <c r="V3" s="309"/>
      <c r="W3" s="10"/>
      <c r="X3" s="10"/>
      <c r="Y3" s="10"/>
      <c r="Z3" s="10"/>
      <c r="AA3" s="10"/>
      <c r="AB3" s="10"/>
    </row>
    <row r="4" spans="1:28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246"/>
      <c r="K4" s="246"/>
      <c r="L4" s="11"/>
      <c r="M4" s="11"/>
      <c r="N4" s="11"/>
      <c r="O4" s="11"/>
      <c r="P4" s="12"/>
      <c r="Q4" s="12"/>
      <c r="R4" s="13"/>
      <c r="S4" s="309"/>
      <c r="T4" s="309"/>
      <c r="U4" s="309"/>
      <c r="V4" s="309"/>
      <c r="W4" s="10"/>
      <c r="X4" s="10"/>
      <c r="Y4" s="10"/>
      <c r="Z4" s="10"/>
      <c r="AA4" s="10"/>
      <c r="AB4" s="10"/>
    </row>
    <row r="5" spans="1:28" ht="28.35" customHeight="1" x14ac:dyDescent="0.2">
      <c r="A5" s="14"/>
      <c r="B5" s="15" t="s">
        <v>4</v>
      </c>
      <c r="C5" s="238" t="s">
        <v>5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16"/>
      <c r="O5" s="16"/>
      <c r="P5" s="17"/>
      <c r="Q5" s="18"/>
      <c r="R5" s="19"/>
      <c r="S5" s="309"/>
      <c r="T5" s="309"/>
      <c r="U5" s="309"/>
      <c r="V5" s="309"/>
      <c r="W5" s="10"/>
      <c r="X5" s="10"/>
      <c r="Y5" s="10"/>
      <c r="Z5" s="10"/>
      <c r="AA5" s="10"/>
      <c r="AB5" s="10"/>
    </row>
    <row r="6" spans="1:28" ht="28.35" customHeight="1" x14ac:dyDescent="0.2">
      <c r="A6" s="14"/>
      <c r="B6" s="15" t="s">
        <v>6</v>
      </c>
      <c r="C6" s="238" t="s">
        <v>7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0"/>
      <c r="O6" s="20"/>
      <c r="P6" s="21"/>
      <c r="Q6" s="21"/>
      <c r="R6" s="22"/>
      <c r="S6" s="309"/>
      <c r="T6" s="309"/>
      <c r="U6" s="309"/>
      <c r="V6" s="309"/>
      <c r="W6" s="10"/>
      <c r="X6" s="10"/>
      <c r="Y6" s="10"/>
      <c r="Z6" s="10"/>
      <c r="AA6" s="10"/>
      <c r="AB6" s="10"/>
    </row>
    <row r="7" spans="1:28" ht="28.35" customHeight="1" x14ac:dyDescent="0.4">
      <c r="A7" s="14"/>
      <c r="B7" s="239" t="s">
        <v>8</v>
      </c>
      <c r="C7" s="239"/>
      <c r="D7" s="239"/>
      <c r="E7" s="239"/>
      <c r="F7" s="239"/>
      <c r="G7" s="24">
        <v>2026</v>
      </c>
      <c r="H7" s="240" t="s">
        <v>9</v>
      </c>
      <c r="I7" s="240"/>
      <c r="J7" s="240"/>
      <c r="K7" s="240"/>
      <c r="L7" s="240"/>
      <c r="M7" s="25"/>
      <c r="N7" s="241" t="s">
        <v>10</v>
      </c>
      <c r="O7" s="241"/>
      <c r="P7" s="241"/>
      <c r="Q7" s="26"/>
      <c r="R7" s="26"/>
      <c r="S7" s="6"/>
      <c r="T7" s="7"/>
      <c r="U7" s="8"/>
      <c r="V7" s="9"/>
      <c r="W7" s="10"/>
      <c r="X7" s="10"/>
      <c r="Y7" s="10"/>
      <c r="Z7" s="10"/>
      <c r="AA7" s="10"/>
      <c r="AB7" s="10"/>
    </row>
    <row r="8" spans="1:28" ht="14.1" customHeight="1" thickBot="1" x14ac:dyDescent="0.3">
      <c r="B8" s="27"/>
      <c r="C8" s="28"/>
      <c r="D8" s="28"/>
      <c r="E8" s="28"/>
      <c r="F8" s="28"/>
      <c r="G8" s="29"/>
      <c r="H8" s="30"/>
      <c r="I8" s="30"/>
      <c r="J8" s="22"/>
      <c r="K8" s="31"/>
      <c r="L8" s="31"/>
      <c r="M8" s="31"/>
      <c r="N8" s="31"/>
      <c r="O8" s="31"/>
      <c r="P8" s="32"/>
      <c r="Q8" s="26"/>
      <c r="R8" s="26"/>
      <c r="S8" s="6"/>
      <c r="T8" s="7"/>
      <c r="U8" s="8"/>
      <c r="V8" s="9"/>
      <c r="W8" s="10"/>
      <c r="X8" s="10"/>
      <c r="Y8" s="10"/>
      <c r="Z8" s="10"/>
      <c r="AA8" s="10"/>
      <c r="AB8" s="10"/>
    </row>
    <row r="9" spans="1:28" ht="28.35" customHeight="1" thickTop="1" thickBot="1" x14ac:dyDescent="0.25">
      <c r="B9" s="33"/>
      <c r="C9" s="288" t="s">
        <v>11</v>
      </c>
      <c r="D9" s="289"/>
      <c r="E9" s="290"/>
      <c r="F9" s="242" t="s">
        <v>12</v>
      </c>
      <c r="G9" s="242"/>
      <c r="H9" s="242"/>
      <c r="I9" s="242"/>
      <c r="J9" s="242"/>
      <c r="K9" s="242"/>
      <c r="L9" s="243" t="s">
        <v>13</v>
      </c>
      <c r="M9" s="243"/>
      <c r="N9" s="34"/>
      <c r="O9" s="34"/>
      <c r="P9" s="34"/>
      <c r="Q9" s="22"/>
      <c r="R9" s="22"/>
      <c r="S9" s="6"/>
      <c r="T9" s="8"/>
      <c r="U9" s="8"/>
      <c r="V9" s="9"/>
      <c r="W9" s="10"/>
      <c r="X9" s="10"/>
      <c r="Y9" s="10"/>
      <c r="Z9" s="10"/>
      <c r="AA9" s="10"/>
      <c r="AB9" s="10"/>
    </row>
    <row r="10" spans="1:28" s="44" customFormat="1" ht="45" customHeight="1" thickTop="1" thickBot="1" x14ac:dyDescent="0.25">
      <c r="A10" s="1"/>
      <c r="B10" s="35"/>
      <c r="C10" s="36" t="s">
        <v>14</v>
      </c>
      <c r="D10" s="283" t="s">
        <v>15</v>
      </c>
      <c r="E10" s="282" t="s">
        <v>129</v>
      </c>
      <c r="F10" s="280" t="s">
        <v>16</v>
      </c>
      <c r="G10" s="37" t="s">
        <v>17</v>
      </c>
      <c r="H10" s="37" t="s">
        <v>18</v>
      </c>
      <c r="I10" s="37" t="s">
        <v>126</v>
      </c>
      <c r="J10" s="38" t="s">
        <v>19</v>
      </c>
      <c r="K10" s="39" t="s">
        <v>19</v>
      </c>
      <c r="L10" s="40" t="s">
        <v>20</v>
      </c>
      <c r="M10" s="41" t="s">
        <v>21</v>
      </c>
      <c r="N10" s="76" t="s">
        <v>22</v>
      </c>
      <c r="O10" s="300" t="s">
        <v>22</v>
      </c>
      <c r="P10" s="301"/>
      <c r="Q10" s="42"/>
      <c r="R10" s="42"/>
      <c r="S10" s="308" t="s">
        <v>23</v>
      </c>
      <c r="T10" s="308"/>
      <c r="U10" s="308"/>
      <c r="V10" s="308"/>
      <c r="W10" s="43"/>
      <c r="X10" s="43"/>
      <c r="Y10" s="43"/>
      <c r="Z10" s="43"/>
      <c r="AA10" s="43"/>
      <c r="AB10" s="43"/>
    </row>
    <row r="11" spans="1:28" s="44" customFormat="1" ht="33.950000000000003" customHeight="1" thickTop="1" x14ac:dyDescent="0.2">
      <c r="A11" s="1"/>
      <c r="B11" s="45" t="s">
        <v>24</v>
      </c>
      <c r="C11" s="281" t="s">
        <v>25</v>
      </c>
      <c r="D11" s="284" t="s">
        <v>25</v>
      </c>
      <c r="E11" s="295" t="s">
        <v>25</v>
      </c>
      <c r="F11" s="291" t="s">
        <v>25</v>
      </c>
      <c r="G11" s="46" t="s">
        <v>25</v>
      </c>
      <c r="H11" s="46" t="s">
        <v>25</v>
      </c>
      <c r="I11" s="46" t="s">
        <v>25</v>
      </c>
      <c r="J11" s="46" t="s">
        <v>25</v>
      </c>
      <c r="K11" s="47" t="s">
        <v>25</v>
      </c>
      <c r="L11" s="46" t="s">
        <v>25</v>
      </c>
      <c r="M11" s="47" t="s">
        <v>26</v>
      </c>
      <c r="N11" s="304" t="s">
        <v>130</v>
      </c>
      <c r="O11" s="299" t="s">
        <v>131</v>
      </c>
      <c r="P11" s="303"/>
      <c r="Q11" s="42"/>
      <c r="R11" s="42"/>
      <c r="S11" s="308"/>
      <c r="T11" s="308"/>
      <c r="U11" s="308"/>
      <c r="V11" s="308"/>
      <c r="W11" s="43"/>
      <c r="X11" s="43"/>
      <c r="Y11" s="43"/>
      <c r="Z11" s="43"/>
      <c r="AA11" s="43"/>
      <c r="AB11" s="43"/>
    </row>
    <row r="12" spans="1:28" ht="36.75" customHeight="1" x14ac:dyDescent="0.2">
      <c r="B12" s="52" t="s">
        <v>27</v>
      </c>
      <c r="C12" s="53">
        <v>15</v>
      </c>
      <c r="D12" s="285">
        <v>20</v>
      </c>
      <c r="E12" s="324">
        <f>IF(L12="","",MIN(N(I12),(L12*10%)))</f>
        <v>1</v>
      </c>
      <c r="F12" s="292">
        <v>1</v>
      </c>
      <c r="G12" s="53">
        <v>1</v>
      </c>
      <c r="H12" s="53">
        <v>1</v>
      </c>
      <c r="I12" s="53">
        <v>1</v>
      </c>
      <c r="J12" s="53">
        <v>1</v>
      </c>
      <c r="K12" s="54">
        <v>1</v>
      </c>
      <c r="L12" s="173">
        <f>IF(SUM(C12:D12,F12:K12)=0,"",(SUM(C12:D12,F12:K12)))</f>
        <v>41</v>
      </c>
      <c r="M12" s="175">
        <f>IFERROR(IF((F12+G12+H12+I12+J12+K12)=0,IF(C12+D12+E12=0,"",1),(C12+D12+E12)/(C12+D12+F12+G12+H12+I12+J12+K12)),"")</f>
        <v>0.87804878048780488</v>
      </c>
      <c r="N12" s="77">
        <v>1000</v>
      </c>
      <c r="O12" s="302"/>
      <c r="P12" s="303"/>
      <c r="Q12" s="22"/>
      <c r="R12" s="22"/>
      <c r="S12" s="308"/>
      <c r="T12" s="308"/>
      <c r="U12" s="308"/>
      <c r="V12" s="308"/>
      <c r="W12" s="10"/>
      <c r="X12" s="10"/>
      <c r="Y12" s="10"/>
      <c r="Z12" s="10"/>
      <c r="AA12" s="10"/>
      <c r="AB12" s="10"/>
    </row>
    <row r="13" spans="1:28" ht="25.5" customHeight="1" x14ac:dyDescent="0.2">
      <c r="B13" s="52" t="s">
        <v>29</v>
      </c>
      <c r="C13" s="55">
        <v>1</v>
      </c>
      <c r="D13" s="286">
        <v>2</v>
      </c>
      <c r="E13" s="325">
        <f>IF(L13="","",MIN(N(I13),(L13*10%)))</f>
        <v>1.3</v>
      </c>
      <c r="F13" s="293">
        <v>1</v>
      </c>
      <c r="G13" s="55">
        <v>1</v>
      </c>
      <c r="H13" s="55">
        <v>1</v>
      </c>
      <c r="I13" s="55">
        <v>5</v>
      </c>
      <c r="J13" s="55">
        <v>1</v>
      </c>
      <c r="K13" s="56">
        <v>1</v>
      </c>
      <c r="L13" s="176">
        <f>IF(SUM(C13:D13,F13:K13)=0,"",(SUM(C13:D13,F13:K13)))</f>
        <v>13</v>
      </c>
      <c r="M13" s="174">
        <f>IFERROR(IF((F13+G13+H13+I13+J13+K13)=0,IF(C13+D13+E13=0,"",1),(C13+D13+E13)/(C13+D13+F13+G13+H13+I13+J13+K13)),"")</f>
        <v>0.33076923076923076</v>
      </c>
      <c r="N13" s="78">
        <v>2800</v>
      </c>
      <c r="O13" s="320">
        <v>1000</v>
      </c>
      <c r="P13" s="321"/>
      <c r="Q13" s="22"/>
      <c r="R13" s="22"/>
      <c r="S13" s="308" t="s">
        <v>28</v>
      </c>
      <c r="T13" s="308"/>
      <c r="U13" s="308"/>
      <c r="V13" s="308"/>
      <c r="W13" s="10"/>
      <c r="X13" s="10"/>
      <c r="Y13" s="10"/>
      <c r="Z13" s="10"/>
      <c r="AA13" s="10"/>
      <c r="AB13" s="10"/>
    </row>
    <row r="14" spans="1:28" ht="25.5" customHeight="1" thickBot="1" x14ac:dyDescent="0.25">
      <c r="B14" s="52" t="s">
        <v>30</v>
      </c>
      <c r="C14" s="53"/>
      <c r="D14" s="285"/>
      <c r="E14" s="324" t="str">
        <f t="shared" ref="E14:E42" si="0">IF(L14="","",MIN(N(I14),(L14*10%)))</f>
        <v/>
      </c>
      <c r="F14" s="292"/>
      <c r="G14" s="53"/>
      <c r="H14" s="53"/>
      <c r="I14" s="53"/>
      <c r="J14" s="53"/>
      <c r="K14" s="54"/>
      <c r="L14" s="173" t="str">
        <f t="shared" ref="L14:L42" si="1">IF(SUM(C14:D14,F14:K14)=0,"",(SUM(C14:D14,F14:K14)))</f>
        <v/>
      </c>
      <c r="M14" s="175" t="str">
        <f t="shared" ref="M14:M42" si="2">IFERROR(IF((F14+G14+H14+I14+J14+K14)=0,IF(C14+D14+E14=0,"",1),(C14+D14+E14)/(C14+D14+F14+G14+H14+I14+J14+K14)),"")</f>
        <v/>
      </c>
      <c r="N14" s="77"/>
      <c r="O14" s="322"/>
      <c r="P14" s="323"/>
      <c r="Q14" s="22"/>
      <c r="R14" s="22"/>
      <c r="S14" s="308"/>
      <c r="T14" s="308"/>
      <c r="U14" s="308"/>
      <c r="V14" s="308"/>
      <c r="W14" s="10"/>
      <c r="X14" s="10"/>
      <c r="Y14" s="10"/>
      <c r="Z14" s="10"/>
      <c r="AA14" s="10"/>
      <c r="AB14" s="10"/>
    </row>
    <row r="15" spans="1:28" ht="25.5" customHeight="1" thickTop="1" x14ac:dyDescent="0.2">
      <c r="B15" s="52" t="s">
        <v>31</v>
      </c>
      <c r="C15" s="55"/>
      <c r="D15" s="286"/>
      <c r="E15" s="325" t="str">
        <f t="shared" si="0"/>
        <v/>
      </c>
      <c r="F15" s="293"/>
      <c r="G15" s="55"/>
      <c r="H15" s="55"/>
      <c r="I15" s="55"/>
      <c r="J15" s="55"/>
      <c r="K15" s="56"/>
      <c r="L15" s="176" t="str">
        <f t="shared" si="1"/>
        <v/>
      </c>
      <c r="M15" s="174" t="str">
        <f t="shared" si="2"/>
        <v/>
      </c>
      <c r="N15" s="78"/>
      <c r="Q15" s="22"/>
      <c r="R15" s="22"/>
      <c r="S15" s="308"/>
      <c r="T15" s="308"/>
      <c r="U15" s="308"/>
      <c r="V15" s="308"/>
    </row>
    <row r="16" spans="1:28" ht="25.5" customHeight="1" x14ac:dyDescent="0.2">
      <c r="B16" s="52" t="s">
        <v>32</v>
      </c>
      <c r="C16" s="53"/>
      <c r="D16" s="285"/>
      <c r="E16" s="324" t="str">
        <f t="shared" si="0"/>
        <v/>
      </c>
      <c r="F16" s="292"/>
      <c r="G16" s="53"/>
      <c r="H16" s="53"/>
      <c r="I16" s="53"/>
      <c r="J16" s="53"/>
      <c r="K16" s="54"/>
      <c r="L16" s="173" t="str">
        <f t="shared" si="1"/>
        <v/>
      </c>
      <c r="M16" s="175" t="str">
        <f t="shared" si="2"/>
        <v/>
      </c>
      <c r="N16" s="77"/>
      <c r="Q16" s="22"/>
      <c r="R16" s="11"/>
      <c r="S16" s="308" t="s">
        <v>134</v>
      </c>
      <c r="T16" s="308"/>
      <c r="U16" s="308"/>
      <c r="V16" s="308"/>
    </row>
    <row r="17" spans="2:22" ht="25.5" customHeight="1" x14ac:dyDescent="0.2">
      <c r="B17" s="52" t="s">
        <v>33</v>
      </c>
      <c r="C17" s="55"/>
      <c r="D17" s="286"/>
      <c r="E17" s="325" t="str">
        <f t="shared" si="0"/>
        <v/>
      </c>
      <c r="F17" s="293"/>
      <c r="G17" s="55"/>
      <c r="H17" s="55"/>
      <c r="I17" s="55"/>
      <c r="J17" s="55"/>
      <c r="K17" s="56"/>
      <c r="L17" s="176" t="str">
        <f t="shared" si="1"/>
        <v/>
      </c>
      <c r="M17" s="174" t="str">
        <f t="shared" si="2"/>
        <v/>
      </c>
      <c r="N17" s="78"/>
      <c r="O17" s="34"/>
      <c r="P17" s="34"/>
      <c r="Q17" s="22"/>
      <c r="R17" s="11"/>
      <c r="S17" s="308"/>
      <c r="T17" s="308"/>
      <c r="U17" s="308"/>
      <c r="V17" s="308"/>
    </row>
    <row r="18" spans="2:22" ht="25.5" customHeight="1" x14ac:dyDescent="0.2">
      <c r="B18" s="52" t="s">
        <v>34</v>
      </c>
      <c r="C18" s="53"/>
      <c r="D18" s="285"/>
      <c r="E18" s="324" t="str">
        <f t="shared" si="0"/>
        <v/>
      </c>
      <c r="F18" s="292"/>
      <c r="G18" s="53"/>
      <c r="H18" s="53"/>
      <c r="I18" s="53"/>
      <c r="J18" s="53"/>
      <c r="K18" s="54"/>
      <c r="L18" s="173" t="str">
        <f t="shared" si="1"/>
        <v/>
      </c>
      <c r="M18" s="175" t="str">
        <f t="shared" si="2"/>
        <v/>
      </c>
      <c r="N18" s="77"/>
      <c r="O18" s="34"/>
      <c r="P18" s="34"/>
      <c r="Q18" s="22"/>
      <c r="R18" s="11"/>
      <c r="S18" s="308"/>
      <c r="T18" s="308"/>
      <c r="U18" s="308"/>
      <c r="V18" s="308"/>
    </row>
    <row r="19" spans="2:22" ht="25.5" customHeight="1" x14ac:dyDescent="0.2">
      <c r="B19" s="52" t="s">
        <v>35</v>
      </c>
      <c r="C19" s="55"/>
      <c r="D19" s="286"/>
      <c r="E19" s="325" t="str">
        <f t="shared" si="0"/>
        <v/>
      </c>
      <c r="F19" s="293"/>
      <c r="G19" s="55"/>
      <c r="H19" s="55"/>
      <c r="I19" s="55"/>
      <c r="J19" s="55"/>
      <c r="K19" s="56"/>
      <c r="L19" s="176" t="str">
        <f t="shared" si="1"/>
        <v/>
      </c>
      <c r="M19" s="174" t="str">
        <f t="shared" si="2"/>
        <v/>
      </c>
      <c r="N19" s="78"/>
      <c r="O19" s="34"/>
      <c r="P19" s="34"/>
      <c r="Q19" s="22"/>
      <c r="R19" s="22"/>
      <c r="S19" s="308" t="s">
        <v>135</v>
      </c>
      <c r="T19" s="308"/>
      <c r="U19" s="308"/>
      <c r="V19" s="308"/>
    </row>
    <row r="20" spans="2:22" ht="25.5" customHeight="1" x14ac:dyDescent="0.2">
      <c r="B20" s="52" t="s">
        <v>36</v>
      </c>
      <c r="C20" s="53"/>
      <c r="D20" s="285"/>
      <c r="E20" s="324" t="str">
        <f t="shared" si="0"/>
        <v/>
      </c>
      <c r="F20" s="292"/>
      <c r="G20" s="53"/>
      <c r="H20" s="53"/>
      <c r="I20" s="53"/>
      <c r="J20" s="53"/>
      <c r="K20" s="54"/>
      <c r="L20" s="173" t="str">
        <f t="shared" si="1"/>
        <v/>
      </c>
      <c r="M20" s="175" t="str">
        <f t="shared" si="2"/>
        <v/>
      </c>
      <c r="N20" s="77"/>
      <c r="O20" s="34"/>
      <c r="P20" s="34"/>
      <c r="Q20" s="22"/>
      <c r="R20" s="22"/>
      <c r="S20" s="308"/>
      <c r="T20" s="308"/>
      <c r="U20" s="308"/>
      <c r="V20" s="308"/>
    </row>
    <row r="21" spans="2:22" ht="25.5" customHeight="1" x14ac:dyDescent="0.2">
      <c r="B21" s="52" t="s">
        <v>37</v>
      </c>
      <c r="C21" s="55"/>
      <c r="D21" s="286"/>
      <c r="E21" s="325" t="str">
        <f t="shared" si="0"/>
        <v/>
      </c>
      <c r="F21" s="293"/>
      <c r="G21" s="55"/>
      <c r="H21" s="55"/>
      <c r="I21" s="55"/>
      <c r="J21" s="55"/>
      <c r="K21" s="56"/>
      <c r="L21" s="176" t="str">
        <f t="shared" si="1"/>
        <v/>
      </c>
      <c r="M21" s="174" t="str">
        <f t="shared" si="2"/>
        <v/>
      </c>
      <c r="N21" s="78"/>
      <c r="O21" s="34"/>
      <c r="P21" s="34"/>
      <c r="Q21" s="22"/>
      <c r="R21" s="22"/>
      <c r="S21" s="308"/>
      <c r="T21" s="308"/>
      <c r="U21" s="308"/>
      <c r="V21" s="308"/>
    </row>
    <row r="22" spans="2:22" ht="25.5" customHeight="1" x14ac:dyDescent="0.2">
      <c r="B22" s="52" t="s">
        <v>38</v>
      </c>
      <c r="C22" s="53"/>
      <c r="D22" s="285"/>
      <c r="E22" s="324" t="str">
        <f t="shared" si="0"/>
        <v/>
      </c>
      <c r="F22" s="292"/>
      <c r="G22" s="53"/>
      <c r="H22" s="53"/>
      <c r="I22" s="53"/>
      <c r="J22" s="53"/>
      <c r="K22" s="54"/>
      <c r="L22" s="173" t="str">
        <f t="shared" si="1"/>
        <v/>
      </c>
      <c r="M22" s="175" t="str">
        <f t="shared" si="2"/>
        <v/>
      </c>
      <c r="N22" s="77"/>
      <c r="O22" s="34"/>
      <c r="P22" s="34"/>
      <c r="Q22" s="22"/>
      <c r="R22" s="22"/>
      <c r="S22" s="2"/>
      <c r="T22" s="2"/>
      <c r="U22" s="3"/>
    </row>
    <row r="23" spans="2:22" ht="25.5" customHeight="1" x14ac:dyDescent="0.2">
      <c r="B23" s="52" t="s">
        <v>39</v>
      </c>
      <c r="C23" s="55"/>
      <c r="D23" s="286"/>
      <c r="E23" s="325" t="str">
        <f t="shared" si="0"/>
        <v/>
      </c>
      <c r="F23" s="293"/>
      <c r="G23" s="55"/>
      <c r="H23" s="55"/>
      <c r="I23" s="55"/>
      <c r="J23" s="55"/>
      <c r="K23" s="56"/>
      <c r="L23" s="176" t="str">
        <f t="shared" si="1"/>
        <v/>
      </c>
      <c r="M23" s="174" t="str">
        <f t="shared" si="2"/>
        <v/>
      </c>
      <c r="N23" s="78"/>
      <c r="O23" s="34"/>
      <c r="P23" s="34"/>
      <c r="Q23" s="22"/>
      <c r="R23" s="22"/>
      <c r="S23" s="2"/>
      <c r="T23" s="2"/>
      <c r="U23" s="3"/>
    </row>
    <row r="24" spans="2:22" ht="25.5" customHeight="1" x14ac:dyDescent="0.2">
      <c r="B24" s="52" t="s">
        <v>40</v>
      </c>
      <c r="C24" s="53"/>
      <c r="D24" s="285"/>
      <c r="E24" s="324" t="str">
        <f t="shared" si="0"/>
        <v/>
      </c>
      <c r="F24" s="292"/>
      <c r="G24" s="53"/>
      <c r="H24" s="53"/>
      <c r="I24" s="53"/>
      <c r="J24" s="53"/>
      <c r="K24" s="54"/>
      <c r="L24" s="173" t="str">
        <f t="shared" si="1"/>
        <v/>
      </c>
      <c r="M24" s="175" t="str">
        <f t="shared" si="2"/>
        <v/>
      </c>
      <c r="N24" s="77"/>
      <c r="O24" s="34"/>
      <c r="P24" s="34"/>
      <c r="Q24" s="22"/>
      <c r="R24" s="22"/>
      <c r="S24" s="2"/>
      <c r="T24" s="2"/>
      <c r="U24" s="3"/>
    </row>
    <row r="25" spans="2:22" ht="25.5" customHeight="1" x14ac:dyDescent="0.2">
      <c r="B25" s="52" t="s">
        <v>41</v>
      </c>
      <c r="C25" s="55"/>
      <c r="D25" s="286"/>
      <c r="E25" s="325" t="str">
        <f t="shared" si="0"/>
        <v/>
      </c>
      <c r="F25" s="293"/>
      <c r="G25" s="55"/>
      <c r="H25" s="55"/>
      <c r="I25" s="55"/>
      <c r="J25" s="55"/>
      <c r="K25" s="56"/>
      <c r="L25" s="176" t="str">
        <f t="shared" si="1"/>
        <v/>
      </c>
      <c r="M25" s="174" t="str">
        <f t="shared" si="2"/>
        <v/>
      </c>
      <c r="N25" s="78"/>
      <c r="O25" s="34"/>
      <c r="P25" s="34"/>
      <c r="Q25" s="22"/>
      <c r="R25" s="22"/>
      <c r="S25" s="2"/>
      <c r="T25" s="2"/>
      <c r="U25" s="3"/>
    </row>
    <row r="26" spans="2:22" ht="25.5" customHeight="1" x14ac:dyDescent="0.2">
      <c r="B26" s="52" t="s">
        <v>42</v>
      </c>
      <c r="C26" s="53"/>
      <c r="D26" s="285"/>
      <c r="E26" s="324" t="str">
        <f t="shared" si="0"/>
        <v/>
      </c>
      <c r="F26" s="292"/>
      <c r="G26" s="53"/>
      <c r="H26" s="53"/>
      <c r="I26" s="53"/>
      <c r="J26" s="53"/>
      <c r="K26" s="54"/>
      <c r="L26" s="173" t="str">
        <f t="shared" si="1"/>
        <v/>
      </c>
      <c r="M26" s="175" t="str">
        <f t="shared" si="2"/>
        <v/>
      </c>
      <c r="N26" s="77"/>
      <c r="O26" s="34"/>
      <c r="P26" s="34"/>
      <c r="Q26" s="22"/>
      <c r="R26" s="22"/>
      <c r="S26" s="2"/>
      <c r="T26" s="2"/>
      <c r="U26" s="3"/>
    </row>
    <row r="27" spans="2:22" ht="25.5" customHeight="1" x14ac:dyDescent="0.2">
      <c r="B27" s="52" t="s">
        <v>43</v>
      </c>
      <c r="C27" s="55"/>
      <c r="D27" s="286"/>
      <c r="E27" s="325" t="str">
        <f t="shared" si="0"/>
        <v/>
      </c>
      <c r="F27" s="293"/>
      <c r="G27" s="55"/>
      <c r="H27" s="55"/>
      <c r="I27" s="55"/>
      <c r="J27" s="55"/>
      <c r="K27" s="56"/>
      <c r="L27" s="176" t="str">
        <f t="shared" si="1"/>
        <v/>
      </c>
      <c r="M27" s="174" t="str">
        <f t="shared" si="2"/>
        <v/>
      </c>
      <c r="N27" s="78"/>
      <c r="O27" s="34"/>
      <c r="P27" s="34"/>
      <c r="Q27" s="22"/>
      <c r="R27" s="22"/>
      <c r="S27" s="2"/>
      <c r="T27" s="2"/>
      <c r="U27" s="3"/>
    </row>
    <row r="28" spans="2:22" ht="25.5" customHeight="1" x14ac:dyDescent="0.2">
      <c r="B28" s="52" t="s">
        <v>44</v>
      </c>
      <c r="C28" s="53"/>
      <c r="D28" s="285"/>
      <c r="E28" s="324" t="str">
        <f t="shared" si="0"/>
        <v/>
      </c>
      <c r="F28" s="292"/>
      <c r="G28" s="53"/>
      <c r="H28" s="53"/>
      <c r="I28" s="53"/>
      <c r="J28" s="53"/>
      <c r="K28" s="54"/>
      <c r="L28" s="173" t="str">
        <f t="shared" si="1"/>
        <v/>
      </c>
      <c r="M28" s="175" t="str">
        <f t="shared" si="2"/>
        <v/>
      </c>
      <c r="N28" s="77"/>
      <c r="O28" s="34"/>
      <c r="P28" s="34"/>
      <c r="Q28" s="22"/>
      <c r="R28" s="22"/>
      <c r="S28" s="2"/>
      <c r="T28" s="2"/>
      <c r="U28" s="3"/>
    </row>
    <row r="29" spans="2:22" ht="25.5" customHeight="1" x14ac:dyDescent="0.2">
      <c r="B29" s="52" t="s">
        <v>45</v>
      </c>
      <c r="C29" s="55"/>
      <c r="D29" s="286"/>
      <c r="E29" s="325" t="str">
        <f t="shared" si="0"/>
        <v/>
      </c>
      <c r="F29" s="293"/>
      <c r="G29" s="55"/>
      <c r="H29" s="55"/>
      <c r="I29" s="55"/>
      <c r="J29" s="55"/>
      <c r="K29" s="56"/>
      <c r="L29" s="176" t="str">
        <f t="shared" si="1"/>
        <v/>
      </c>
      <c r="M29" s="174" t="str">
        <f t="shared" si="2"/>
        <v/>
      </c>
      <c r="N29" s="78"/>
      <c r="O29" s="34"/>
      <c r="P29" s="34"/>
      <c r="Q29" s="22"/>
      <c r="R29" s="22"/>
      <c r="S29" s="2"/>
      <c r="T29" s="2"/>
      <c r="U29" s="3"/>
    </row>
    <row r="30" spans="2:22" ht="25.5" customHeight="1" x14ac:dyDescent="0.2">
      <c r="B30" s="52" t="s">
        <v>46</v>
      </c>
      <c r="C30" s="53"/>
      <c r="D30" s="285"/>
      <c r="E30" s="324" t="str">
        <f t="shared" si="0"/>
        <v/>
      </c>
      <c r="F30" s="292"/>
      <c r="G30" s="53"/>
      <c r="H30" s="53"/>
      <c r="I30" s="53"/>
      <c r="J30" s="53"/>
      <c r="K30" s="54"/>
      <c r="L30" s="173" t="str">
        <f t="shared" si="1"/>
        <v/>
      </c>
      <c r="M30" s="175" t="str">
        <f t="shared" si="2"/>
        <v/>
      </c>
      <c r="N30" s="77"/>
      <c r="O30" s="34"/>
      <c r="P30" s="34"/>
      <c r="Q30" s="22"/>
      <c r="R30" s="22"/>
      <c r="S30" s="2"/>
      <c r="T30" s="2"/>
      <c r="U30" s="3"/>
    </row>
    <row r="31" spans="2:22" ht="25.5" customHeight="1" x14ac:dyDescent="0.2">
      <c r="B31" s="52" t="s">
        <v>47</v>
      </c>
      <c r="C31" s="55"/>
      <c r="D31" s="286"/>
      <c r="E31" s="325" t="str">
        <f t="shared" si="0"/>
        <v/>
      </c>
      <c r="F31" s="293"/>
      <c r="G31" s="55"/>
      <c r="H31" s="55"/>
      <c r="I31" s="55"/>
      <c r="J31" s="55"/>
      <c r="K31" s="56"/>
      <c r="L31" s="176" t="str">
        <f t="shared" si="1"/>
        <v/>
      </c>
      <c r="M31" s="174" t="str">
        <f t="shared" si="2"/>
        <v/>
      </c>
      <c r="N31" s="78"/>
      <c r="O31" s="34"/>
      <c r="P31" s="34"/>
      <c r="Q31" s="22"/>
      <c r="R31" s="22"/>
      <c r="S31" s="2"/>
      <c r="T31" s="2"/>
      <c r="U31" s="3"/>
    </row>
    <row r="32" spans="2:22" ht="25.5" customHeight="1" x14ac:dyDescent="0.2">
      <c r="B32" s="52" t="s">
        <v>48</v>
      </c>
      <c r="C32" s="53"/>
      <c r="D32" s="285"/>
      <c r="E32" s="324" t="str">
        <f t="shared" si="0"/>
        <v/>
      </c>
      <c r="F32" s="292"/>
      <c r="G32" s="53"/>
      <c r="H32" s="53"/>
      <c r="I32" s="53"/>
      <c r="J32" s="53"/>
      <c r="K32" s="54"/>
      <c r="L32" s="173" t="str">
        <f t="shared" si="1"/>
        <v/>
      </c>
      <c r="M32" s="175" t="str">
        <f t="shared" si="2"/>
        <v/>
      </c>
      <c r="N32" s="77"/>
      <c r="O32" s="34"/>
      <c r="P32" s="34"/>
      <c r="Q32" s="22"/>
      <c r="R32" s="22"/>
      <c r="S32" s="2"/>
      <c r="T32" s="2"/>
      <c r="U32" s="3"/>
    </row>
    <row r="33" spans="1:21" ht="25.5" customHeight="1" x14ac:dyDescent="0.2">
      <c r="B33" s="52" t="s">
        <v>49</v>
      </c>
      <c r="C33" s="55"/>
      <c r="D33" s="286"/>
      <c r="E33" s="325" t="str">
        <f t="shared" si="0"/>
        <v/>
      </c>
      <c r="F33" s="293"/>
      <c r="G33" s="55"/>
      <c r="H33" s="55"/>
      <c r="I33" s="55"/>
      <c r="J33" s="55"/>
      <c r="K33" s="56"/>
      <c r="L33" s="176" t="str">
        <f t="shared" si="1"/>
        <v/>
      </c>
      <c r="M33" s="174" t="str">
        <f t="shared" si="2"/>
        <v/>
      </c>
      <c r="N33" s="78"/>
      <c r="O33" s="34"/>
      <c r="P33" s="34"/>
      <c r="Q33" s="22"/>
      <c r="R33" s="22"/>
      <c r="S33" s="2"/>
      <c r="T33" s="2"/>
      <c r="U33" s="3"/>
    </row>
    <row r="34" spans="1:21" ht="25.5" customHeight="1" x14ac:dyDescent="0.2">
      <c r="B34" s="52" t="s">
        <v>50</v>
      </c>
      <c r="C34" s="53"/>
      <c r="D34" s="285"/>
      <c r="E34" s="324" t="str">
        <f t="shared" si="0"/>
        <v/>
      </c>
      <c r="F34" s="292"/>
      <c r="G34" s="53"/>
      <c r="H34" s="53"/>
      <c r="I34" s="53"/>
      <c r="J34" s="53"/>
      <c r="K34" s="54"/>
      <c r="L34" s="173" t="str">
        <f t="shared" si="1"/>
        <v/>
      </c>
      <c r="M34" s="175" t="str">
        <f t="shared" si="2"/>
        <v/>
      </c>
      <c r="N34" s="77"/>
      <c r="O34" s="34"/>
      <c r="P34" s="34"/>
      <c r="Q34" s="22"/>
      <c r="R34" s="22"/>
      <c r="S34" s="2"/>
      <c r="T34" s="2"/>
      <c r="U34" s="3"/>
    </row>
    <row r="35" spans="1:21" ht="25.5" customHeight="1" x14ac:dyDescent="0.2">
      <c r="B35" s="52" t="s">
        <v>51</v>
      </c>
      <c r="C35" s="55"/>
      <c r="D35" s="286"/>
      <c r="E35" s="325" t="str">
        <f t="shared" si="0"/>
        <v/>
      </c>
      <c r="F35" s="293"/>
      <c r="G35" s="55"/>
      <c r="H35" s="55"/>
      <c r="I35" s="55"/>
      <c r="J35" s="55"/>
      <c r="K35" s="56"/>
      <c r="L35" s="176" t="str">
        <f t="shared" si="1"/>
        <v/>
      </c>
      <c r="M35" s="174" t="str">
        <f t="shared" si="2"/>
        <v/>
      </c>
      <c r="N35" s="78"/>
      <c r="O35" s="34"/>
      <c r="P35" s="34"/>
      <c r="Q35" s="22"/>
      <c r="R35" s="22"/>
      <c r="S35" s="2"/>
      <c r="T35" s="2"/>
      <c r="U35" s="3"/>
    </row>
    <row r="36" spans="1:21" ht="25.5" customHeight="1" x14ac:dyDescent="0.2">
      <c r="B36" s="52" t="s">
        <v>52</v>
      </c>
      <c r="C36" s="53"/>
      <c r="D36" s="285"/>
      <c r="E36" s="324" t="str">
        <f t="shared" si="0"/>
        <v/>
      </c>
      <c r="F36" s="292"/>
      <c r="G36" s="53"/>
      <c r="H36" s="53"/>
      <c r="I36" s="53"/>
      <c r="J36" s="53"/>
      <c r="K36" s="54"/>
      <c r="L36" s="173" t="str">
        <f t="shared" si="1"/>
        <v/>
      </c>
      <c r="M36" s="175" t="str">
        <f t="shared" si="2"/>
        <v/>
      </c>
      <c r="N36" s="77"/>
      <c r="O36" s="34"/>
      <c r="P36" s="34"/>
      <c r="Q36" s="22"/>
      <c r="R36" s="22"/>
      <c r="S36" s="2"/>
      <c r="T36" s="2"/>
      <c r="U36" s="3"/>
    </row>
    <row r="37" spans="1:21" ht="25.5" customHeight="1" x14ac:dyDescent="0.2">
      <c r="B37" s="52" t="s">
        <v>53</v>
      </c>
      <c r="C37" s="55"/>
      <c r="D37" s="286"/>
      <c r="E37" s="325" t="str">
        <f t="shared" si="0"/>
        <v/>
      </c>
      <c r="F37" s="293"/>
      <c r="G37" s="55"/>
      <c r="H37" s="55"/>
      <c r="I37" s="55"/>
      <c r="J37" s="55"/>
      <c r="K37" s="56"/>
      <c r="L37" s="176" t="str">
        <f t="shared" si="1"/>
        <v/>
      </c>
      <c r="M37" s="174" t="str">
        <f t="shared" si="2"/>
        <v/>
      </c>
      <c r="N37" s="78"/>
      <c r="O37" s="34"/>
      <c r="P37" s="34"/>
      <c r="Q37" s="22"/>
      <c r="R37" s="22"/>
      <c r="S37" s="2"/>
      <c r="T37" s="2"/>
      <c r="U37" s="3"/>
    </row>
    <row r="38" spans="1:21" ht="25.5" customHeight="1" x14ac:dyDescent="0.2">
      <c r="B38" s="52" t="s">
        <v>54</v>
      </c>
      <c r="C38" s="53"/>
      <c r="D38" s="285"/>
      <c r="E38" s="324" t="str">
        <f t="shared" si="0"/>
        <v/>
      </c>
      <c r="F38" s="292"/>
      <c r="G38" s="53"/>
      <c r="H38" s="53"/>
      <c r="I38" s="53"/>
      <c r="J38" s="53"/>
      <c r="K38" s="54"/>
      <c r="L38" s="173" t="str">
        <f t="shared" si="1"/>
        <v/>
      </c>
      <c r="M38" s="175" t="str">
        <f t="shared" si="2"/>
        <v/>
      </c>
      <c r="N38" s="77"/>
      <c r="O38" s="2"/>
      <c r="Q38" s="22"/>
      <c r="R38" s="22"/>
      <c r="S38" s="2"/>
      <c r="T38" s="2"/>
      <c r="U38" s="3"/>
    </row>
    <row r="39" spans="1:21" ht="25.5" customHeight="1" x14ac:dyDescent="0.2">
      <c r="B39" s="52" t="s">
        <v>55</v>
      </c>
      <c r="C39" s="55"/>
      <c r="D39" s="286"/>
      <c r="E39" s="325" t="str">
        <f t="shared" si="0"/>
        <v/>
      </c>
      <c r="F39" s="293"/>
      <c r="G39" s="55"/>
      <c r="H39" s="55"/>
      <c r="I39" s="55"/>
      <c r="J39" s="55"/>
      <c r="K39" s="56"/>
      <c r="L39" s="176" t="str">
        <f t="shared" si="1"/>
        <v/>
      </c>
      <c r="M39" s="174" t="str">
        <f t="shared" si="2"/>
        <v/>
      </c>
      <c r="N39" s="78"/>
      <c r="O39" s="302" t="s">
        <v>133</v>
      </c>
      <c r="P39" s="303"/>
      <c r="Q39" s="22"/>
      <c r="R39" s="22"/>
      <c r="S39" s="2"/>
      <c r="T39" s="2"/>
      <c r="U39" s="3"/>
    </row>
    <row r="40" spans="1:21" ht="25.5" customHeight="1" x14ac:dyDescent="0.2">
      <c r="B40" s="52" t="s">
        <v>56</v>
      </c>
      <c r="C40" s="53"/>
      <c r="D40" s="285"/>
      <c r="E40" s="324" t="str">
        <f t="shared" si="0"/>
        <v/>
      </c>
      <c r="F40" s="292"/>
      <c r="G40" s="53"/>
      <c r="H40" s="53"/>
      <c r="I40" s="53"/>
      <c r="J40" s="53"/>
      <c r="K40" s="54"/>
      <c r="L40" s="173" t="str">
        <f t="shared" si="1"/>
        <v/>
      </c>
      <c r="M40" s="175" t="str">
        <f t="shared" si="2"/>
        <v/>
      </c>
      <c r="N40" s="77"/>
      <c r="O40" s="302"/>
      <c r="P40" s="303"/>
      <c r="Q40" s="22"/>
      <c r="R40" s="22"/>
      <c r="S40" s="2"/>
      <c r="T40" s="2"/>
      <c r="U40" s="3"/>
    </row>
    <row r="41" spans="1:21" ht="25.5" customHeight="1" x14ac:dyDescent="0.2">
      <c r="B41" s="52" t="s">
        <v>57</v>
      </c>
      <c r="C41" s="55"/>
      <c r="D41" s="286"/>
      <c r="E41" s="325" t="str">
        <f t="shared" si="0"/>
        <v/>
      </c>
      <c r="F41" s="293"/>
      <c r="G41" s="55"/>
      <c r="H41" s="55"/>
      <c r="I41" s="55"/>
      <c r="J41" s="55"/>
      <c r="K41" s="56"/>
      <c r="L41" s="176" t="str">
        <f t="shared" si="1"/>
        <v/>
      </c>
      <c r="M41" s="174" t="str">
        <f t="shared" si="2"/>
        <v/>
      </c>
      <c r="N41" s="78"/>
      <c r="O41" s="320">
        <v>55000</v>
      </c>
      <c r="P41" s="321"/>
      <c r="Q41" s="22"/>
      <c r="R41" s="22"/>
      <c r="S41" s="2"/>
      <c r="T41" s="2"/>
      <c r="U41" s="3"/>
    </row>
    <row r="42" spans="1:21" ht="25.5" customHeight="1" thickBot="1" x14ac:dyDescent="0.25">
      <c r="B42" s="61" t="s">
        <v>58</v>
      </c>
      <c r="C42" s="62"/>
      <c r="D42" s="287"/>
      <c r="E42" s="324" t="str">
        <f t="shared" si="0"/>
        <v/>
      </c>
      <c r="F42" s="294"/>
      <c r="G42" s="62"/>
      <c r="H42" s="62"/>
      <c r="I42" s="62"/>
      <c r="J42" s="62"/>
      <c r="K42" s="63"/>
      <c r="L42" s="173" t="str">
        <f t="shared" si="1"/>
        <v/>
      </c>
      <c r="M42" s="175" t="str">
        <f t="shared" si="2"/>
        <v/>
      </c>
      <c r="N42" s="77">
        <v>55000</v>
      </c>
      <c r="O42" s="322"/>
      <c r="P42" s="323"/>
      <c r="Q42" s="22"/>
      <c r="R42" s="22"/>
      <c r="S42" s="2"/>
      <c r="T42" s="2"/>
      <c r="U42" s="3"/>
    </row>
    <row r="43" spans="1:21" ht="25.5" customHeight="1" thickTop="1" thickBot="1" x14ac:dyDescent="0.25">
      <c r="B43" s="179" t="s">
        <v>59</v>
      </c>
      <c r="C43" s="180">
        <f>IF(SUM(C12:C42)=0,0,SUM(C12:C42))</f>
        <v>16</v>
      </c>
      <c r="D43" s="180">
        <f>IF(SUM(D12:D42)=0,0,SUM(D12:D42))</f>
        <v>22</v>
      </c>
      <c r="E43" s="180">
        <f>IF(SUM(E12:E42)=0,0,SUM(E12:E42))</f>
        <v>2.2999999999999998</v>
      </c>
      <c r="F43" s="296">
        <f>IF(SUM(F12:F42)=0,0,SUM(F12:F42))</f>
        <v>2</v>
      </c>
      <c r="G43" s="181">
        <f>IF(SUM(G12:G42)=0,0,SUM(G12:G42))</f>
        <v>2</v>
      </c>
      <c r="H43" s="181">
        <f>IF(SUM(H12:H42)=0,0,SUM(H12:H42))</f>
        <v>2</v>
      </c>
      <c r="I43" s="181">
        <f>IF(SUM(I12:I42)=0,0,SUM(I12:I42))</f>
        <v>6</v>
      </c>
      <c r="J43" s="181">
        <f>IF(SUM(J12:J42)=0,0,SUM(J12:J42))</f>
        <v>2</v>
      </c>
      <c r="K43" s="182">
        <f>IF(SUM(K12:K42)=0,0,SUM(K12:K42))</f>
        <v>2</v>
      </c>
      <c r="L43" s="177">
        <f>IF(SUM(L12:L42)=0,0,SUM(L12:L42))</f>
        <v>54</v>
      </c>
      <c r="M43" s="313">
        <f>IF((F43+G43+H43+I43+J43+K43)=0,IF(C43+D43=0,"",1),(C43+D43+E43)/(C43+D43+F43+G43+H43+I43+J43+K43))</f>
        <v>0.74629629629629624</v>
      </c>
      <c r="N43" s="183">
        <f>IF(SUM(N42-N12,N12,N42)=0,"",SUM(N42-N12))</f>
        <v>54000</v>
      </c>
      <c r="O43" s="305">
        <f>IF(O41-O13=0,0,O41-O13)</f>
        <v>54000</v>
      </c>
      <c r="P43" s="306"/>
      <c r="Q43" s="22"/>
      <c r="R43" s="22"/>
      <c r="S43" s="2"/>
      <c r="T43" s="2"/>
      <c r="U43" s="3"/>
    </row>
    <row r="44" spans="1:21" s="67" customFormat="1" ht="33.950000000000003" customHeight="1" thickTop="1" thickBot="1" x14ac:dyDescent="0.25">
      <c r="A44" s="1"/>
      <c r="C44" s="236" t="s">
        <v>60</v>
      </c>
      <c r="D44" s="236"/>
      <c r="E44" s="184">
        <f>IF(SUM(C43:E43)=0,"",SUM(C43:E43))</f>
        <v>40.299999999999997</v>
      </c>
      <c r="F44" s="185"/>
      <c r="G44" s="186"/>
      <c r="H44" s="185"/>
      <c r="I44" s="185"/>
      <c r="J44" s="187" t="s">
        <v>61</v>
      </c>
      <c r="K44" s="188">
        <f>IF(SUM(F43:K43)=0,"",SUM(F43:K43))</f>
        <v>16</v>
      </c>
      <c r="L44" s="237" t="s">
        <v>62</v>
      </c>
      <c r="M44" s="237"/>
      <c r="N44" s="298" t="s">
        <v>132</v>
      </c>
      <c r="O44" s="298"/>
      <c r="P44" s="298"/>
      <c r="Q44" s="297"/>
      <c r="T44" s="66"/>
      <c r="U44" s="66"/>
    </row>
    <row r="45" spans="1:21" s="1" customFormat="1" ht="14.1" customHeight="1" thickTop="1" x14ac:dyDescent="0.2">
      <c r="A45" s="230"/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68"/>
      <c r="S45" s="2"/>
      <c r="T45" s="2"/>
      <c r="U45" s="3"/>
    </row>
    <row r="46" spans="1:21" s="69" customFormat="1" ht="19.899999999999999" customHeight="1" x14ac:dyDescent="0.2">
      <c r="B46" s="231" t="s">
        <v>63</v>
      </c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70"/>
      <c r="R46" s="71"/>
      <c r="T46" s="72"/>
      <c r="U46" s="73"/>
    </row>
    <row r="47" spans="1:21" s="1" customFormat="1" ht="56.65" customHeight="1" x14ac:dyDescent="0.25">
      <c r="B47" s="74" t="s">
        <v>64</v>
      </c>
      <c r="C47" s="232"/>
      <c r="D47" s="232"/>
      <c r="E47" s="279"/>
      <c r="F47" s="233" t="s">
        <v>65</v>
      </c>
      <c r="G47" s="233"/>
      <c r="H47" s="234"/>
      <c r="I47" s="234"/>
      <c r="J47" s="234"/>
      <c r="K47" s="234"/>
      <c r="L47" s="234"/>
      <c r="M47" s="234"/>
      <c r="N47" s="234"/>
      <c r="O47" s="234"/>
      <c r="P47" s="64"/>
      <c r="T47" s="2"/>
      <c r="U47" s="3"/>
    </row>
    <row r="1048575" ht="12.95" customHeight="1" x14ac:dyDescent="0.2"/>
    <row r="1048576" ht="12.95" customHeight="1" x14ac:dyDescent="0.2"/>
  </sheetData>
  <sheetProtection algorithmName="SHA-512" hashValue="X3KR7bRys22JyDi8wkDjJlNNcVU+/r7wX0gHSvIdk/5fic5kkXKSJ5DYPREDnPDCXFkQjwE+LeeBG9o02+1vgA==" saltValue="jBi4TAbzYLNpyle5fQtOuw==" spinCount="100000" sheet="1" objects="1" scenarios="1"/>
  <mergeCells count="31">
    <mergeCell ref="S13:V15"/>
    <mergeCell ref="S16:V18"/>
    <mergeCell ref="S10:V12"/>
    <mergeCell ref="S19:V21"/>
    <mergeCell ref="B1:K1"/>
    <mergeCell ref="N1:Q1"/>
    <mergeCell ref="A3:Q3"/>
    <mergeCell ref="B4:K4"/>
    <mergeCell ref="C5:M5"/>
    <mergeCell ref="S3:V6"/>
    <mergeCell ref="C6:M6"/>
    <mergeCell ref="B7:F7"/>
    <mergeCell ref="H7:L7"/>
    <mergeCell ref="N7:P7"/>
    <mergeCell ref="F9:K9"/>
    <mergeCell ref="L9:M9"/>
    <mergeCell ref="C9:E9"/>
    <mergeCell ref="C44:D44"/>
    <mergeCell ref="L44:M44"/>
    <mergeCell ref="O11:P12"/>
    <mergeCell ref="O13:P14"/>
    <mergeCell ref="O41:P42"/>
    <mergeCell ref="O39:P40"/>
    <mergeCell ref="O10:P10"/>
    <mergeCell ref="N44:P44"/>
    <mergeCell ref="O43:P43"/>
    <mergeCell ref="A45:Q45"/>
    <mergeCell ref="B46:P46"/>
    <mergeCell ref="C47:D47"/>
    <mergeCell ref="F47:G47"/>
    <mergeCell ref="H47:O47"/>
  </mergeCells>
  <conditionalFormatting sqref="M12:M43">
    <cfRule type="expression" dxfId="29" priority="1">
      <formula>$M12&gt;=0.8</formula>
    </cfRule>
    <cfRule type="expression" dxfId="28" priority="2" stopIfTrue="1">
      <formula>$M12&lt;0.8</formula>
    </cfRule>
  </conditionalFormatting>
  <pageMargins left="0.59027777777777801" right="0.39374999999999999" top="0.47222222222222199" bottom="0.82638888888888895" header="0.39374999999999999" footer="0.39374999999999999"/>
  <pageSetup paperSize="9" scale="54" firstPageNumber="0" orientation="portrait" r:id="rId1"/>
  <headerFooter>
    <oddHeader>&amp;L&amp;G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2F267-568A-40B5-82CE-4D879AEBEB81}">
  <sheetPr>
    <pageSetUpPr fitToPage="1"/>
  </sheetPr>
  <dimension ref="A1:AMM1048574"/>
  <sheetViews>
    <sheetView topLeftCell="A17" zoomScale="85" zoomScaleNormal="85" zoomScalePageLayoutView="55" workbookViewId="0">
      <selection activeCell="E14" sqref="E14"/>
    </sheetView>
  </sheetViews>
  <sheetFormatPr baseColWidth="10" defaultColWidth="12.7109375" defaultRowHeight="12.75" x14ac:dyDescent="0.2"/>
  <cols>
    <col min="1" max="4" width="12.7109375" style="212"/>
    <col min="5" max="5" width="12.7109375" style="212" customWidth="1"/>
    <col min="6" max="8" width="12.7109375" style="212"/>
    <col min="9" max="9" width="12.7109375" style="212" customWidth="1"/>
    <col min="10" max="14" width="12.7109375" style="212"/>
    <col min="15" max="15" width="14.7109375" style="212" customWidth="1"/>
    <col min="16" max="16" width="14.7109375" style="2" customWidth="1"/>
    <col min="17" max="17" width="12.7109375" style="2"/>
    <col min="18" max="18" width="12.7109375" style="212"/>
    <col min="19" max="19" width="12.7109375" style="3"/>
    <col min="20" max="1027" width="12.7109375" style="212"/>
  </cols>
  <sheetData>
    <row r="1" spans="1:28" ht="34.9" customHeight="1" x14ac:dyDescent="0.25"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5"/>
      <c r="M1" s="5"/>
      <c r="N1" s="245" t="s">
        <v>0</v>
      </c>
      <c r="O1" s="245"/>
      <c r="P1" s="245"/>
      <c r="Q1" s="245"/>
      <c r="R1" s="5"/>
      <c r="S1" s="307" t="s">
        <v>1</v>
      </c>
      <c r="T1" s="7"/>
      <c r="U1" s="93"/>
      <c r="V1" s="217"/>
      <c r="W1" s="10"/>
      <c r="X1" s="10"/>
      <c r="Y1" s="10"/>
      <c r="Z1" s="10"/>
      <c r="AA1" s="10"/>
      <c r="AB1" s="10"/>
    </row>
    <row r="2" spans="1:28" ht="5.65" customHeight="1" x14ac:dyDescent="0.25">
      <c r="B2" s="2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/>
      <c r="U2" s="8"/>
      <c r="V2" s="217"/>
      <c r="W2" s="10"/>
      <c r="X2" s="10"/>
      <c r="Y2" s="10"/>
      <c r="Z2" s="10"/>
      <c r="AA2" s="10"/>
      <c r="AB2" s="10"/>
    </row>
    <row r="3" spans="1:28" s="212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5"/>
      <c r="S3" s="309" t="s">
        <v>2</v>
      </c>
      <c r="T3" s="309"/>
      <c r="U3" s="309"/>
      <c r="V3" s="309"/>
      <c r="W3" s="10"/>
      <c r="X3" s="10"/>
      <c r="Y3" s="10"/>
      <c r="Z3" s="10"/>
      <c r="AA3" s="10"/>
      <c r="AB3" s="10"/>
    </row>
    <row r="4" spans="1:28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246"/>
      <c r="K4" s="246"/>
      <c r="L4" s="11"/>
      <c r="M4" s="11"/>
      <c r="N4" s="11"/>
      <c r="O4" s="11"/>
      <c r="P4" s="12"/>
      <c r="Q4" s="12"/>
      <c r="R4" s="13"/>
      <c r="S4" s="309"/>
      <c r="T4" s="309"/>
      <c r="U4" s="309"/>
      <c r="V4" s="309"/>
      <c r="W4" s="10"/>
      <c r="X4" s="10"/>
      <c r="Y4" s="10"/>
      <c r="Z4" s="10"/>
      <c r="AA4" s="10"/>
      <c r="AB4" s="10"/>
    </row>
    <row r="5" spans="1:28" ht="28.35" customHeight="1" x14ac:dyDescent="0.2">
      <c r="A5" s="14"/>
      <c r="B5" s="15" t="s">
        <v>4</v>
      </c>
      <c r="C5" s="238" t="s">
        <v>5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16"/>
      <c r="O5" s="16"/>
      <c r="P5" s="17"/>
      <c r="Q5" s="18"/>
      <c r="R5" s="19"/>
      <c r="S5" s="309"/>
      <c r="T5" s="309"/>
      <c r="U5" s="309"/>
      <c r="V5" s="309"/>
      <c r="W5" s="10"/>
      <c r="X5" s="10"/>
      <c r="Y5" s="10"/>
      <c r="Z5" s="10"/>
      <c r="AA5" s="10"/>
      <c r="AB5" s="10"/>
    </row>
    <row r="6" spans="1:28" ht="28.35" customHeight="1" x14ac:dyDescent="0.2">
      <c r="A6" s="14"/>
      <c r="B6" s="15" t="s">
        <v>6</v>
      </c>
      <c r="C6" s="238" t="s">
        <v>7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0"/>
      <c r="O6" s="20"/>
      <c r="P6" s="21"/>
      <c r="Q6" s="21"/>
      <c r="R6" s="216"/>
      <c r="S6" s="309"/>
      <c r="T6" s="309"/>
      <c r="U6" s="309"/>
      <c r="V6" s="309"/>
      <c r="W6" s="10"/>
      <c r="X6" s="10"/>
      <c r="Y6" s="10"/>
      <c r="Z6" s="10"/>
      <c r="AA6" s="10"/>
      <c r="AB6" s="10"/>
    </row>
    <row r="7" spans="1:28" ht="28.35" customHeight="1" x14ac:dyDescent="0.4">
      <c r="A7" s="14"/>
      <c r="B7" s="239" t="s">
        <v>8</v>
      </c>
      <c r="C7" s="239"/>
      <c r="D7" s="239"/>
      <c r="E7" s="239"/>
      <c r="F7" s="239"/>
      <c r="G7" s="24">
        <v>2026</v>
      </c>
      <c r="H7" s="240" t="s">
        <v>66</v>
      </c>
      <c r="I7" s="240"/>
      <c r="J7" s="240"/>
      <c r="K7" s="240"/>
      <c r="L7" s="240"/>
      <c r="M7" s="213"/>
      <c r="N7" s="241" t="s">
        <v>10</v>
      </c>
      <c r="O7" s="241"/>
      <c r="P7" s="241"/>
      <c r="Q7" s="26"/>
      <c r="R7" s="26"/>
      <c r="S7" s="6"/>
      <c r="T7" s="7"/>
      <c r="U7" s="8"/>
      <c r="V7" s="217"/>
      <c r="W7" s="10"/>
      <c r="X7" s="10"/>
      <c r="Y7" s="10"/>
      <c r="Z7" s="10"/>
      <c r="AA7" s="10"/>
      <c r="AB7" s="10"/>
    </row>
    <row r="8" spans="1:28" ht="14.1" customHeight="1" thickBot="1" x14ac:dyDescent="0.3">
      <c r="B8" s="27"/>
      <c r="C8" s="28"/>
      <c r="D8" s="28"/>
      <c r="E8" s="28"/>
      <c r="F8" s="28"/>
      <c r="G8" s="29"/>
      <c r="H8" s="30"/>
      <c r="I8" s="30"/>
      <c r="J8" s="216"/>
      <c r="K8" s="31"/>
      <c r="L8" s="31"/>
      <c r="M8" s="31"/>
      <c r="N8" s="31"/>
      <c r="O8" s="31"/>
      <c r="P8" s="32"/>
      <c r="Q8" s="26"/>
      <c r="R8" s="26"/>
      <c r="S8" s="6"/>
      <c r="T8" s="7"/>
      <c r="U8" s="8"/>
      <c r="V8" s="217"/>
      <c r="W8" s="10"/>
      <c r="X8" s="10"/>
      <c r="Y8" s="10"/>
      <c r="Z8" s="10"/>
      <c r="AA8" s="10"/>
      <c r="AB8" s="10"/>
    </row>
    <row r="9" spans="1:28" ht="28.35" customHeight="1" thickTop="1" thickBot="1" x14ac:dyDescent="0.25">
      <c r="B9" s="33"/>
      <c r="C9" s="288" t="s">
        <v>11</v>
      </c>
      <c r="D9" s="289"/>
      <c r="E9" s="290"/>
      <c r="F9" s="242" t="s">
        <v>12</v>
      </c>
      <c r="G9" s="242"/>
      <c r="H9" s="242"/>
      <c r="I9" s="242"/>
      <c r="J9" s="242"/>
      <c r="K9" s="242"/>
      <c r="L9" s="243" t="s">
        <v>13</v>
      </c>
      <c r="M9" s="243"/>
      <c r="N9" s="34"/>
      <c r="O9" s="34"/>
      <c r="P9" s="34"/>
      <c r="Q9" s="216"/>
      <c r="R9" s="216"/>
      <c r="S9" s="6"/>
      <c r="T9" s="8"/>
      <c r="U9" s="8"/>
      <c r="V9" s="217"/>
      <c r="W9" s="10"/>
      <c r="X9" s="10"/>
      <c r="Y9" s="10"/>
      <c r="Z9" s="10"/>
      <c r="AA9" s="10"/>
      <c r="AB9" s="10"/>
    </row>
    <row r="10" spans="1:28" s="44" customFormat="1" ht="45" customHeight="1" thickTop="1" thickBot="1" x14ac:dyDescent="0.25">
      <c r="A10" s="212"/>
      <c r="B10" s="35"/>
      <c r="C10" s="36" t="s">
        <v>14</v>
      </c>
      <c r="D10" s="283" t="s">
        <v>15</v>
      </c>
      <c r="E10" s="282" t="s">
        <v>129</v>
      </c>
      <c r="F10" s="280" t="s">
        <v>16</v>
      </c>
      <c r="G10" s="37" t="s">
        <v>17</v>
      </c>
      <c r="H10" s="37" t="s">
        <v>18</v>
      </c>
      <c r="I10" s="37" t="s">
        <v>126</v>
      </c>
      <c r="J10" s="38" t="s">
        <v>19</v>
      </c>
      <c r="K10" s="39" t="s">
        <v>19</v>
      </c>
      <c r="L10" s="40" t="s">
        <v>20</v>
      </c>
      <c r="M10" s="41" t="s">
        <v>21</v>
      </c>
      <c r="N10" s="76" t="s">
        <v>22</v>
      </c>
      <c r="O10" s="300" t="s">
        <v>22</v>
      </c>
      <c r="P10" s="301"/>
      <c r="Q10" s="42"/>
      <c r="R10" s="42"/>
      <c r="S10" s="308" t="s">
        <v>23</v>
      </c>
      <c r="T10" s="308"/>
      <c r="U10" s="308"/>
      <c r="V10" s="308"/>
      <c r="W10" s="43"/>
      <c r="X10" s="43"/>
      <c r="Y10" s="43"/>
      <c r="Z10" s="43"/>
      <c r="AA10" s="43"/>
      <c r="AB10" s="43"/>
    </row>
    <row r="11" spans="1:28" s="44" customFormat="1" ht="33.950000000000003" customHeight="1" thickTop="1" x14ac:dyDescent="0.2">
      <c r="A11" s="212"/>
      <c r="B11" s="45" t="s">
        <v>24</v>
      </c>
      <c r="C11" s="281" t="s">
        <v>25</v>
      </c>
      <c r="D11" s="284" t="s">
        <v>25</v>
      </c>
      <c r="E11" s="295" t="s">
        <v>25</v>
      </c>
      <c r="F11" s="291" t="s">
        <v>25</v>
      </c>
      <c r="G11" s="46" t="s">
        <v>25</v>
      </c>
      <c r="H11" s="46" t="s">
        <v>25</v>
      </c>
      <c r="I11" s="46" t="s">
        <v>25</v>
      </c>
      <c r="J11" s="46" t="s">
        <v>25</v>
      </c>
      <c r="K11" s="47" t="s">
        <v>25</v>
      </c>
      <c r="L11" s="46" t="s">
        <v>25</v>
      </c>
      <c r="M11" s="47" t="s">
        <v>26</v>
      </c>
      <c r="N11" s="304" t="s">
        <v>130</v>
      </c>
      <c r="O11" s="299" t="s">
        <v>131</v>
      </c>
      <c r="P11" s="303"/>
      <c r="Q11" s="42"/>
      <c r="R11" s="42"/>
      <c r="S11" s="308"/>
      <c r="T11" s="308"/>
      <c r="U11" s="308"/>
      <c r="V11" s="308"/>
      <c r="W11" s="43"/>
      <c r="X11" s="43"/>
      <c r="Y11" s="43"/>
      <c r="Z11" s="43"/>
      <c r="AA11" s="43"/>
      <c r="AB11" s="43"/>
    </row>
    <row r="12" spans="1:28" ht="36.75" customHeight="1" x14ac:dyDescent="0.2">
      <c r="B12" s="52" t="s">
        <v>27</v>
      </c>
      <c r="C12" s="53">
        <v>15</v>
      </c>
      <c r="D12" s="285">
        <v>20</v>
      </c>
      <c r="E12" s="324">
        <f>IF(L12="","",MIN(N(I12),(L12*10%)))</f>
        <v>1</v>
      </c>
      <c r="F12" s="292">
        <v>1</v>
      </c>
      <c r="G12" s="53">
        <v>1</v>
      </c>
      <c r="H12" s="53">
        <v>1</v>
      </c>
      <c r="I12" s="53">
        <v>1</v>
      </c>
      <c r="J12" s="53">
        <v>1</v>
      </c>
      <c r="K12" s="214">
        <v>1</v>
      </c>
      <c r="L12" s="173">
        <f>IF(SUM(C12:D12,F12:K12)=0,"",(SUM(C12:D12,F12:K12)))</f>
        <v>41</v>
      </c>
      <c r="M12" s="175">
        <f>IFERROR(IF((F12+G12+H12+I12+J12+K12)=0,IF(C12+D12+E12=0,"",1),(C12+D12+E12)/(C12+D12+F12+G12+H12+I12+J12+K12)),"")</f>
        <v>0.87804878048780488</v>
      </c>
      <c r="N12" s="77">
        <v>56800</v>
      </c>
      <c r="O12" s="302"/>
      <c r="P12" s="303"/>
      <c r="Q12" s="216"/>
      <c r="R12" s="216"/>
      <c r="S12" s="308"/>
      <c r="T12" s="308"/>
      <c r="U12" s="308"/>
      <c r="V12" s="308"/>
      <c r="W12" s="10"/>
      <c r="X12" s="10"/>
      <c r="Y12" s="10"/>
      <c r="Z12" s="10"/>
      <c r="AA12" s="10"/>
      <c r="AB12" s="10"/>
    </row>
    <row r="13" spans="1:28" ht="25.5" customHeight="1" x14ac:dyDescent="0.2">
      <c r="B13" s="52" t="s">
        <v>29</v>
      </c>
      <c r="C13" s="55">
        <v>2</v>
      </c>
      <c r="D13" s="286">
        <v>3</v>
      </c>
      <c r="E13" s="325">
        <f>IF(L13="","",MIN(N(I13),(L13*10%)))</f>
        <v>1.5</v>
      </c>
      <c r="F13" s="293">
        <v>1</v>
      </c>
      <c r="G13" s="55">
        <v>1</v>
      </c>
      <c r="H13" s="55">
        <v>1</v>
      </c>
      <c r="I13" s="55">
        <v>5</v>
      </c>
      <c r="J13" s="55">
        <v>1</v>
      </c>
      <c r="K13" s="215">
        <v>1</v>
      </c>
      <c r="L13" s="176">
        <f>IF(SUM(C13:D13,F13:K13)=0,"",(SUM(C13:D13,F13:K13)))</f>
        <v>15</v>
      </c>
      <c r="M13" s="174">
        <f>IFERROR(IF((F13+G13+H13+I13+J13+K13)=0,IF(C13+D13+E13=0,"",1),(C13+D13+E13)/(C13+D13+F13+G13+H13+I13+J13+K13)),"")</f>
        <v>0.43333333333333335</v>
      </c>
      <c r="N13" s="78">
        <v>58600</v>
      </c>
      <c r="O13" s="320">
        <v>56800</v>
      </c>
      <c r="P13" s="321"/>
      <c r="Q13" s="216"/>
      <c r="R13" s="216"/>
      <c r="S13" s="308" t="s">
        <v>28</v>
      </c>
      <c r="T13" s="308"/>
      <c r="U13" s="308"/>
      <c r="V13" s="308"/>
      <c r="W13" s="10"/>
      <c r="X13" s="10"/>
      <c r="Y13" s="10"/>
      <c r="Z13" s="10"/>
      <c r="AA13" s="10"/>
      <c r="AB13" s="10"/>
    </row>
    <row r="14" spans="1:28" ht="25.5" customHeight="1" thickBot="1" x14ac:dyDescent="0.25">
      <c r="B14" s="52" t="s">
        <v>30</v>
      </c>
      <c r="C14" s="53"/>
      <c r="D14" s="285"/>
      <c r="E14" s="324" t="str">
        <f t="shared" ref="E14:E40" si="0">IF(L14="","",MIN(N(I14),(L14*10%)))</f>
        <v/>
      </c>
      <c r="F14" s="292"/>
      <c r="G14" s="53"/>
      <c r="H14" s="53"/>
      <c r="I14" s="53"/>
      <c r="J14" s="53"/>
      <c r="K14" s="214"/>
      <c r="L14" s="173" t="str">
        <f t="shared" ref="L14:L40" si="1">IF(SUM(C14:D14,F14:K14)=0,"",(SUM(C14:D14,F14:K14)))</f>
        <v/>
      </c>
      <c r="M14" s="175" t="str">
        <f t="shared" ref="M14:M40" si="2">IFERROR(IF((F14+G14+H14+I14+J14+K14)=0,IF(C14+D14+E14=0,"",1),(C14+D14+E14)/(C14+D14+F14+G14+H14+I14+J14+K14)),"")</f>
        <v/>
      </c>
      <c r="N14" s="77"/>
      <c r="O14" s="322"/>
      <c r="P14" s="323"/>
      <c r="Q14" s="216"/>
      <c r="R14" s="216"/>
      <c r="S14" s="308"/>
      <c r="T14" s="308"/>
      <c r="U14" s="308"/>
      <c r="V14" s="308"/>
      <c r="W14" s="10"/>
      <c r="X14" s="10"/>
      <c r="Y14" s="10"/>
      <c r="Z14" s="10"/>
      <c r="AA14" s="10"/>
      <c r="AB14" s="10"/>
    </row>
    <row r="15" spans="1:28" ht="25.5" customHeight="1" thickTop="1" x14ac:dyDescent="0.2">
      <c r="B15" s="52" t="s">
        <v>31</v>
      </c>
      <c r="C15" s="55"/>
      <c r="D15" s="286"/>
      <c r="E15" s="325" t="str">
        <f t="shared" si="0"/>
        <v/>
      </c>
      <c r="F15" s="293"/>
      <c r="G15" s="55"/>
      <c r="H15" s="55"/>
      <c r="I15" s="55"/>
      <c r="J15" s="55"/>
      <c r="K15" s="215"/>
      <c r="L15" s="176" t="str">
        <f t="shared" si="1"/>
        <v/>
      </c>
      <c r="M15" s="174" t="str">
        <f t="shared" si="2"/>
        <v/>
      </c>
      <c r="N15" s="78"/>
      <c r="Q15" s="216"/>
      <c r="R15" s="216"/>
      <c r="S15" s="308"/>
      <c r="T15" s="308"/>
      <c r="U15" s="308"/>
      <c r="V15" s="308"/>
    </row>
    <row r="16" spans="1:28" ht="25.5" customHeight="1" x14ac:dyDescent="0.2">
      <c r="B16" s="52" t="s">
        <v>32</v>
      </c>
      <c r="C16" s="53"/>
      <c r="D16" s="285"/>
      <c r="E16" s="324" t="str">
        <f t="shared" si="0"/>
        <v/>
      </c>
      <c r="F16" s="292"/>
      <c r="G16" s="53"/>
      <c r="H16" s="53"/>
      <c r="I16" s="53"/>
      <c r="J16" s="53"/>
      <c r="K16" s="214"/>
      <c r="L16" s="173" t="str">
        <f t="shared" si="1"/>
        <v/>
      </c>
      <c r="M16" s="175" t="str">
        <f t="shared" si="2"/>
        <v/>
      </c>
      <c r="N16" s="77"/>
      <c r="Q16" s="216"/>
      <c r="R16" s="11"/>
      <c r="S16" s="308" t="s">
        <v>134</v>
      </c>
      <c r="T16" s="308"/>
      <c r="U16" s="308"/>
      <c r="V16" s="308"/>
    </row>
    <row r="17" spans="2:22" ht="25.5" customHeight="1" x14ac:dyDescent="0.2">
      <c r="B17" s="52" t="s">
        <v>33</v>
      </c>
      <c r="C17" s="55"/>
      <c r="D17" s="286"/>
      <c r="E17" s="325" t="str">
        <f t="shared" si="0"/>
        <v/>
      </c>
      <c r="F17" s="293"/>
      <c r="G17" s="55"/>
      <c r="H17" s="55"/>
      <c r="I17" s="55"/>
      <c r="J17" s="55"/>
      <c r="K17" s="215"/>
      <c r="L17" s="176" t="str">
        <f t="shared" si="1"/>
        <v/>
      </c>
      <c r="M17" s="174" t="str">
        <f t="shared" si="2"/>
        <v/>
      </c>
      <c r="N17" s="78"/>
      <c r="O17" s="34"/>
      <c r="P17" s="34"/>
      <c r="Q17" s="216"/>
      <c r="R17" s="11"/>
      <c r="S17" s="308"/>
      <c r="T17" s="308"/>
      <c r="U17" s="308"/>
      <c r="V17" s="308"/>
    </row>
    <row r="18" spans="2:22" ht="25.5" customHeight="1" x14ac:dyDescent="0.2">
      <c r="B18" s="52" t="s">
        <v>34</v>
      </c>
      <c r="C18" s="53"/>
      <c r="D18" s="285"/>
      <c r="E18" s="324" t="str">
        <f t="shared" si="0"/>
        <v/>
      </c>
      <c r="F18" s="292"/>
      <c r="G18" s="53"/>
      <c r="H18" s="53"/>
      <c r="I18" s="53"/>
      <c r="J18" s="53"/>
      <c r="K18" s="214"/>
      <c r="L18" s="173" t="str">
        <f t="shared" si="1"/>
        <v/>
      </c>
      <c r="M18" s="175" t="str">
        <f t="shared" si="2"/>
        <v/>
      </c>
      <c r="N18" s="77"/>
      <c r="O18" s="34"/>
      <c r="P18" s="34"/>
      <c r="Q18" s="216"/>
      <c r="R18" s="11"/>
      <c r="S18" s="308"/>
      <c r="T18" s="308"/>
      <c r="U18" s="308"/>
      <c r="V18" s="308"/>
    </row>
    <row r="19" spans="2:22" ht="25.5" customHeight="1" x14ac:dyDescent="0.2">
      <c r="B19" s="52" t="s">
        <v>35</v>
      </c>
      <c r="C19" s="55"/>
      <c r="D19" s="286"/>
      <c r="E19" s="325" t="str">
        <f t="shared" si="0"/>
        <v/>
      </c>
      <c r="F19" s="293"/>
      <c r="G19" s="55"/>
      <c r="H19" s="55"/>
      <c r="I19" s="55"/>
      <c r="J19" s="55"/>
      <c r="K19" s="215"/>
      <c r="L19" s="176" t="str">
        <f t="shared" si="1"/>
        <v/>
      </c>
      <c r="M19" s="174" t="str">
        <f t="shared" si="2"/>
        <v/>
      </c>
      <c r="N19" s="78"/>
      <c r="O19" s="34"/>
      <c r="P19" s="34"/>
      <c r="Q19" s="216"/>
      <c r="R19" s="216"/>
      <c r="S19" s="308" t="s">
        <v>135</v>
      </c>
      <c r="T19" s="308"/>
      <c r="U19" s="308"/>
      <c r="V19" s="308"/>
    </row>
    <row r="20" spans="2:22" ht="25.5" customHeight="1" x14ac:dyDescent="0.2">
      <c r="B20" s="52" t="s">
        <v>36</v>
      </c>
      <c r="C20" s="53"/>
      <c r="D20" s="285"/>
      <c r="E20" s="324" t="str">
        <f t="shared" si="0"/>
        <v/>
      </c>
      <c r="F20" s="292"/>
      <c r="G20" s="53"/>
      <c r="H20" s="53"/>
      <c r="I20" s="53"/>
      <c r="J20" s="53"/>
      <c r="K20" s="214"/>
      <c r="L20" s="173" t="str">
        <f t="shared" si="1"/>
        <v/>
      </c>
      <c r="M20" s="175" t="str">
        <f t="shared" si="2"/>
        <v/>
      </c>
      <c r="N20" s="77"/>
      <c r="O20" s="34"/>
      <c r="P20" s="34"/>
      <c r="Q20" s="216"/>
      <c r="R20" s="216"/>
      <c r="S20" s="308"/>
      <c r="T20" s="308"/>
      <c r="U20" s="308"/>
      <c r="V20" s="308"/>
    </row>
    <row r="21" spans="2:22" ht="25.5" customHeight="1" x14ac:dyDescent="0.2">
      <c r="B21" s="52" t="s">
        <v>37</v>
      </c>
      <c r="C21" s="55"/>
      <c r="D21" s="286"/>
      <c r="E21" s="325" t="str">
        <f t="shared" si="0"/>
        <v/>
      </c>
      <c r="F21" s="293"/>
      <c r="G21" s="55"/>
      <c r="H21" s="55"/>
      <c r="I21" s="55"/>
      <c r="J21" s="55"/>
      <c r="K21" s="215"/>
      <c r="L21" s="176" t="str">
        <f t="shared" si="1"/>
        <v/>
      </c>
      <c r="M21" s="174" t="str">
        <f t="shared" si="2"/>
        <v/>
      </c>
      <c r="N21" s="78"/>
      <c r="O21" s="34"/>
      <c r="P21" s="34"/>
      <c r="Q21" s="216"/>
      <c r="R21" s="216"/>
      <c r="S21" s="308"/>
      <c r="T21" s="308"/>
      <c r="U21" s="308"/>
      <c r="V21" s="308"/>
    </row>
    <row r="22" spans="2:22" ht="25.5" customHeight="1" x14ac:dyDescent="0.2">
      <c r="B22" s="52" t="s">
        <v>38</v>
      </c>
      <c r="C22" s="53"/>
      <c r="D22" s="285"/>
      <c r="E22" s="324" t="str">
        <f t="shared" si="0"/>
        <v/>
      </c>
      <c r="F22" s="292"/>
      <c r="G22" s="53"/>
      <c r="H22" s="53"/>
      <c r="I22" s="53"/>
      <c r="J22" s="53"/>
      <c r="K22" s="214"/>
      <c r="L22" s="173" t="str">
        <f t="shared" si="1"/>
        <v/>
      </c>
      <c r="M22" s="175" t="str">
        <f t="shared" si="2"/>
        <v/>
      </c>
      <c r="N22" s="77"/>
      <c r="O22" s="34"/>
      <c r="P22" s="34"/>
      <c r="Q22" s="216"/>
      <c r="R22" s="216"/>
      <c r="S22" s="2"/>
      <c r="T22" s="2"/>
      <c r="U22" s="3"/>
    </row>
    <row r="23" spans="2:22" ht="25.5" customHeight="1" x14ac:dyDescent="0.2">
      <c r="B23" s="52" t="s">
        <v>39</v>
      </c>
      <c r="C23" s="55"/>
      <c r="D23" s="286"/>
      <c r="E23" s="325" t="str">
        <f t="shared" si="0"/>
        <v/>
      </c>
      <c r="F23" s="293"/>
      <c r="G23" s="55"/>
      <c r="H23" s="55"/>
      <c r="I23" s="55"/>
      <c r="J23" s="55"/>
      <c r="K23" s="215"/>
      <c r="L23" s="176" t="str">
        <f t="shared" si="1"/>
        <v/>
      </c>
      <c r="M23" s="174" t="str">
        <f t="shared" si="2"/>
        <v/>
      </c>
      <c r="N23" s="78"/>
      <c r="O23" s="34"/>
      <c r="P23" s="34"/>
      <c r="Q23" s="216"/>
      <c r="R23" s="216"/>
      <c r="S23" s="2"/>
      <c r="T23" s="2"/>
      <c r="U23" s="3"/>
    </row>
    <row r="24" spans="2:22" ht="25.5" customHeight="1" x14ac:dyDescent="0.2">
      <c r="B24" s="52" t="s">
        <v>40</v>
      </c>
      <c r="C24" s="53"/>
      <c r="D24" s="285"/>
      <c r="E24" s="324" t="str">
        <f t="shared" si="0"/>
        <v/>
      </c>
      <c r="F24" s="292"/>
      <c r="G24" s="53"/>
      <c r="H24" s="53"/>
      <c r="I24" s="53"/>
      <c r="J24" s="53"/>
      <c r="K24" s="214"/>
      <c r="L24" s="173" t="str">
        <f t="shared" si="1"/>
        <v/>
      </c>
      <c r="M24" s="175" t="str">
        <f t="shared" si="2"/>
        <v/>
      </c>
      <c r="N24" s="77"/>
      <c r="O24" s="34"/>
      <c r="P24" s="34"/>
      <c r="Q24" s="216"/>
      <c r="R24" s="216"/>
      <c r="S24" s="2"/>
      <c r="T24" s="2"/>
      <c r="U24" s="3"/>
    </row>
    <row r="25" spans="2:22" ht="25.5" customHeight="1" x14ac:dyDescent="0.2">
      <c r="B25" s="52" t="s">
        <v>41</v>
      </c>
      <c r="C25" s="55"/>
      <c r="D25" s="286"/>
      <c r="E25" s="325" t="str">
        <f t="shared" si="0"/>
        <v/>
      </c>
      <c r="F25" s="293"/>
      <c r="G25" s="55"/>
      <c r="H25" s="55"/>
      <c r="I25" s="55"/>
      <c r="J25" s="55"/>
      <c r="K25" s="215"/>
      <c r="L25" s="176" t="str">
        <f t="shared" si="1"/>
        <v/>
      </c>
      <c r="M25" s="174" t="str">
        <f t="shared" si="2"/>
        <v/>
      </c>
      <c r="N25" s="78"/>
      <c r="O25" s="34"/>
      <c r="P25" s="34"/>
      <c r="Q25" s="216"/>
      <c r="R25" s="216"/>
      <c r="S25" s="2"/>
      <c r="T25" s="2"/>
      <c r="U25" s="3"/>
    </row>
    <row r="26" spans="2:22" ht="25.5" customHeight="1" x14ac:dyDescent="0.2">
      <c r="B26" s="52" t="s">
        <v>42</v>
      </c>
      <c r="C26" s="53"/>
      <c r="D26" s="285"/>
      <c r="E26" s="324" t="str">
        <f t="shared" si="0"/>
        <v/>
      </c>
      <c r="F26" s="292"/>
      <c r="G26" s="53"/>
      <c r="H26" s="53"/>
      <c r="I26" s="53"/>
      <c r="J26" s="53"/>
      <c r="K26" s="214"/>
      <c r="L26" s="173" t="str">
        <f t="shared" si="1"/>
        <v/>
      </c>
      <c r="M26" s="175" t="str">
        <f t="shared" si="2"/>
        <v/>
      </c>
      <c r="N26" s="77"/>
      <c r="O26" s="34"/>
      <c r="P26" s="34"/>
      <c r="Q26" s="216"/>
      <c r="R26" s="216"/>
      <c r="S26" s="2"/>
      <c r="T26" s="2"/>
      <c r="U26" s="3"/>
    </row>
    <row r="27" spans="2:22" ht="25.5" customHeight="1" x14ac:dyDescent="0.2">
      <c r="B27" s="52" t="s">
        <v>43</v>
      </c>
      <c r="C27" s="55"/>
      <c r="D27" s="286"/>
      <c r="E27" s="325" t="str">
        <f t="shared" si="0"/>
        <v/>
      </c>
      <c r="F27" s="293"/>
      <c r="G27" s="55"/>
      <c r="H27" s="55"/>
      <c r="I27" s="55"/>
      <c r="J27" s="55"/>
      <c r="K27" s="215"/>
      <c r="L27" s="176" t="str">
        <f t="shared" si="1"/>
        <v/>
      </c>
      <c r="M27" s="174" t="str">
        <f t="shared" si="2"/>
        <v/>
      </c>
      <c r="N27" s="78"/>
      <c r="O27" s="34"/>
      <c r="P27" s="34"/>
      <c r="Q27" s="216"/>
      <c r="R27" s="216"/>
      <c r="S27" s="2"/>
      <c r="T27" s="2"/>
      <c r="U27" s="3"/>
    </row>
    <row r="28" spans="2:22" ht="25.5" customHeight="1" x14ac:dyDescent="0.2">
      <c r="B28" s="52" t="s">
        <v>44</v>
      </c>
      <c r="C28" s="53"/>
      <c r="D28" s="285"/>
      <c r="E28" s="324" t="str">
        <f t="shared" si="0"/>
        <v/>
      </c>
      <c r="F28" s="292"/>
      <c r="G28" s="53"/>
      <c r="H28" s="53"/>
      <c r="I28" s="53"/>
      <c r="J28" s="53"/>
      <c r="K28" s="214"/>
      <c r="L28" s="173" t="str">
        <f t="shared" si="1"/>
        <v/>
      </c>
      <c r="M28" s="175" t="str">
        <f t="shared" si="2"/>
        <v/>
      </c>
      <c r="N28" s="77"/>
      <c r="O28" s="34"/>
      <c r="P28" s="34"/>
      <c r="Q28" s="216"/>
      <c r="R28" s="216"/>
      <c r="S28" s="2"/>
      <c r="T28" s="2"/>
      <c r="U28" s="3"/>
    </row>
    <row r="29" spans="2:22" ht="25.5" customHeight="1" x14ac:dyDescent="0.2">
      <c r="B29" s="52" t="s">
        <v>45</v>
      </c>
      <c r="C29" s="55"/>
      <c r="D29" s="286"/>
      <c r="E29" s="325" t="str">
        <f t="shared" si="0"/>
        <v/>
      </c>
      <c r="F29" s="293"/>
      <c r="G29" s="55"/>
      <c r="H29" s="55"/>
      <c r="I29" s="55"/>
      <c r="J29" s="55"/>
      <c r="K29" s="215"/>
      <c r="L29" s="176" t="str">
        <f t="shared" si="1"/>
        <v/>
      </c>
      <c r="M29" s="174" t="str">
        <f t="shared" si="2"/>
        <v/>
      </c>
      <c r="N29" s="78"/>
      <c r="O29" s="34"/>
      <c r="P29" s="34"/>
      <c r="Q29" s="216"/>
      <c r="R29" s="216"/>
      <c r="S29" s="2"/>
      <c r="T29" s="2"/>
      <c r="U29" s="3"/>
    </row>
    <row r="30" spans="2:22" ht="25.5" customHeight="1" x14ac:dyDescent="0.2">
      <c r="B30" s="52" t="s">
        <v>46</v>
      </c>
      <c r="C30" s="53"/>
      <c r="D30" s="285"/>
      <c r="E30" s="324" t="str">
        <f t="shared" si="0"/>
        <v/>
      </c>
      <c r="F30" s="292"/>
      <c r="G30" s="53"/>
      <c r="H30" s="53"/>
      <c r="I30" s="53"/>
      <c r="J30" s="53"/>
      <c r="K30" s="214"/>
      <c r="L30" s="173" t="str">
        <f t="shared" si="1"/>
        <v/>
      </c>
      <c r="M30" s="175" t="str">
        <f t="shared" si="2"/>
        <v/>
      </c>
      <c r="N30" s="77"/>
      <c r="O30" s="34"/>
      <c r="P30" s="34"/>
      <c r="Q30" s="216"/>
      <c r="R30" s="216"/>
      <c r="S30" s="2"/>
      <c r="T30" s="2"/>
      <c r="U30" s="3"/>
    </row>
    <row r="31" spans="2:22" ht="25.5" customHeight="1" x14ac:dyDescent="0.2">
      <c r="B31" s="52" t="s">
        <v>47</v>
      </c>
      <c r="C31" s="55"/>
      <c r="D31" s="286"/>
      <c r="E31" s="325" t="str">
        <f t="shared" si="0"/>
        <v/>
      </c>
      <c r="F31" s="293"/>
      <c r="G31" s="55"/>
      <c r="H31" s="55"/>
      <c r="I31" s="55"/>
      <c r="J31" s="55"/>
      <c r="K31" s="215"/>
      <c r="L31" s="176" t="str">
        <f t="shared" si="1"/>
        <v/>
      </c>
      <c r="M31" s="174" t="str">
        <f t="shared" si="2"/>
        <v/>
      </c>
      <c r="N31" s="78"/>
      <c r="O31" s="34"/>
      <c r="P31" s="34"/>
      <c r="Q31" s="216"/>
      <c r="R31" s="216"/>
      <c r="S31" s="2"/>
      <c r="T31" s="2"/>
      <c r="U31" s="3"/>
    </row>
    <row r="32" spans="2:22" ht="25.5" customHeight="1" x14ac:dyDescent="0.2">
      <c r="B32" s="52" t="s">
        <v>48</v>
      </c>
      <c r="C32" s="53"/>
      <c r="D32" s="285"/>
      <c r="E32" s="324" t="str">
        <f t="shared" si="0"/>
        <v/>
      </c>
      <c r="F32" s="292"/>
      <c r="G32" s="53"/>
      <c r="H32" s="53"/>
      <c r="I32" s="53"/>
      <c r="J32" s="53"/>
      <c r="K32" s="214"/>
      <c r="L32" s="173" t="str">
        <f t="shared" si="1"/>
        <v/>
      </c>
      <c r="M32" s="175" t="str">
        <f t="shared" si="2"/>
        <v/>
      </c>
      <c r="N32" s="77"/>
      <c r="O32" s="34"/>
      <c r="P32" s="34"/>
      <c r="Q32" s="216"/>
      <c r="R32" s="216"/>
      <c r="S32" s="2"/>
      <c r="T32" s="2"/>
      <c r="U32" s="3"/>
    </row>
    <row r="33" spans="1:21" ht="25.5" customHeight="1" x14ac:dyDescent="0.2">
      <c r="B33" s="52" t="s">
        <v>49</v>
      </c>
      <c r="C33" s="55"/>
      <c r="D33" s="286"/>
      <c r="E33" s="325" t="str">
        <f t="shared" si="0"/>
        <v/>
      </c>
      <c r="F33" s="293"/>
      <c r="G33" s="55"/>
      <c r="H33" s="55"/>
      <c r="I33" s="55"/>
      <c r="J33" s="55"/>
      <c r="K33" s="215"/>
      <c r="L33" s="176" t="str">
        <f t="shared" si="1"/>
        <v/>
      </c>
      <c r="M33" s="174" t="str">
        <f t="shared" si="2"/>
        <v/>
      </c>
      <c r="N33" s="78"/>
      <c r="O33" s="34"/>
      <c r="P33" s="34"/>
      <c r="Q33" s="216"/>
      <c r="R33" s="216"/>
      <c r="S33" s="2"/>
      <c r="T33" s="2"/>
      <c r="U33" s="3"/>
    </row>
    <row r="34" spans="1:21" ht="25.5" customHeight="1" x14ac:dyDescent="0.2">
      <c r="B34" s="52" t="s">
        <v>50</v>
      </c>
      <c r="C34" s="53"/>
      <c r="D34" s="285"/>
      <c r="E34" s="324" t="str">
        <f t="shared" si="0"/>
        <v/>
      </c>
      <c r="F34" s="292"/>
      <c r="G34" s="53"/>
      <c r="H34" s="53"/>
      <c r="I34" s="53"/>
      <c r="J34" s="53"/>
      <c r="K34" s="214"/>
      <c r="L34" s="173" t="str">
        <f t="shared" si="1"/>
        <v/>
      </c>
      <c r="M34" s="175" t="str">
        <f t="shared" si="2"/>
        <v/>
      </c>
      <c r="N34" s="77"/>
      <c r="O34" s="34"/>
      <c r="P34" s="34"/>
      <c r="Q34" s="216"/>
      <c r="R34" s="216"/>
      <c r="S34" s="2"/>
      <c r="T34" s="2"/>
      <c r="U34" s="3"/>
    </row>
    <row r="35" spans="1:21" ht="25.5" customHeight="1" x14ac:dyDescent="0.2">
      <c r="B35" s="52" t="s">
        <v>51</v>
      </c>
      <c r="C35" s="55"/>
      <c r="D35" s="286"/>
      <c r="E35" s="325" t="str">
        <f t="shared" si="0"/>
        <v/>
      </c>
      <c r="F35" s="293"/>
      <c r="G35" s="55"/>
      <c r="H35" s="55"/>
      <c r="I35" s="55"/>
      <c r="J35" s="55"/>
      <c r="K35" s="215"/>
      <c r="L35" s="176" t="str">
        <f t="shared" si="1"/>
        <v/>
      </c>
      <c r="M35" s="174" t="str">
        <f t="shared" si="2"/>
        <v/>
      </c>
      <c r="N35" s="78"/>
      <c r="O35" s="34"/>
      <c r="P35" s="34"/>
      <c r="Q35" s="216"/>
      <c r="R35" s="216"/>
      <c r="S35" s="2"/>
      <c r="T35" s="2"/>
      <c r="U35" s="3"/>
    </row>
    <row r="36" spans="1:21" ht="25.5" customHeight="1" x14ac:dyDescent="0.2">
      <c r="B36" s="52" t="s">
        <v>52</v>
      </c>
      <c r="C36" s="53"/>
      <c r="D36" s="285"/>
      <c r="E36" s="324" t="str">
        <f t="shared" si="0"/>
        <v/>
      </c>
      <c r="F36" s="292"/>
      <c r="G36" s="53"/>
      <c r="H36" s="53"/>
      <c r="I36" s="53"/>
      <c r="J36" s="53"/>
      <c r="K36" s="214"/>
      <c r="L36" s="173" t="str">
        <f t="shared" si="1"/>
        <v/>
      </c>
      <c r="M36" s="175" t="str">
        <f t="shared" si="2"/>
        <v/>
      </c>
      <c r="N36" s="77"/>
      <c r="O36" s="34"/>
      <c r="P36" s="34"/>
      <c r="Q36" s="216"/>
      <c r="R36" s="216"/>
      <c r="S36" s="2"/>
      <c r="T36" s="2"/>
      <c r="U36" s="3"/>
    </row>
    <row r="37" spans="1:21" ht="25.5" customHeight="1" x14ac:dyDescent="0.2">
      <c r="B37" s="52" t="s">
        <v>53</v>
      </c>
      <c r="C37" s="55"/>
      <c r="D37" s="286"/>
      <c r="E37" s="325" t="str">
        <f t="shared" si="0"/>
        <v/>
      </c>
      <c r="F37" s="293"/>
      <c r="G37" s="55"/>
      <c r="H37" s="55"/>
      <c r="I37" s="55"/>
      <c r="J37" s="55"/>
      <c r="K37" s="215"/>
      <c r="L37" s="176" t="str">
        <f t="shared" si="1"/>
        <v/>
      </c>
      <c r="M37" s="174" t="str">
        <f t="shared" si="2"/>
        <v/>
      </c>
      <c r="N37" s="78"/>
      <c r="O37" s="302" t="s">
        <v>133</v>
      </c>
      <c r="P37" s="303"/>
      <c r="Q37" s="216"/>
      <c r="R37" s="216"/>
      <c r="S37" s="2"/>
      <c r="T37" s="2"/>
      <c r="U37" s="3"/>
    </row>
    <row r="38" spans="1:21" ht="25.5" customHeight="1" x14ac:dyDescent="0.2">
      <c r="B38" s="52" t="s">
        <v>54</v>
      </c>
      <c r="C38" s="53"/>
      <c r="D38" s="285"/>
      <c r="E38" s="324" t="str">
        <f t="shared" si="0"/>
        <v/>
      </c>
      <c r="F38" s="292"/>
      <c r="G38" s="53"/>
      <c r="H38" s="53"/>
      <c r="I38" s="53"/>
      <c r="J38" s="53"/>
      <c r="K38" s="214"/>
      <c r="L38" s="173" t="str">
        <f t="shared" si="1"/>
        <v/>
      </c>
      <c r="M38" s="175" t="str">
        <f t="shared" si="2"/>
        <v/>
      </c>
      <c r="N38" s="77"/>
      <c r="O38" s="302"/>
      <c r="P38" s="303"/>
      <c r="Q38" s="216"/>
      <c r="R38" s="216"/>
      <c r="S38" s="2"/>
      <c r="T38" s="2"/>
      <c r="U38" s="3"/>
    </row>
    <row r="39" spans="1:21" ht="25.5" customHeight="1" x14ac:dyDescent="0.2">
      <c r="B39" s="52" t="s">
        <v>55</v>
      </c>
      <c r="C39" s="55"/>
      <c r="D39" s="286"/>
      <c r="E39" s="325" t="str">
        <f t="shared" si="0"/>
        <v/>
      </c>
      <c r="F39" s="293"/>
      <c r="G39" s="55"/>
      <c r="H39" s="55"/>
      <c r="I39" s="55"/>
      <c r="J39" s="55"/>
      <c r="K39" s="215"/>
      <c r="L39" s="176" t="str">
        <f t="shared" si="1"/>
        <v/>
      </c>
      <c r="M39" s="174" t="str">
        <f t="shared" si="2"/>
        <v/>
      </c>
      <c r="N39" s="78">
        <v>110800</v>
      </c>
      <c r="O39" s="320">
        <v>110800</v>
      </c>
      <c r="P39" s="321"/>
      <c r="Q39" s="216"/>
      <c r="R39" s="216"/>
      <c r="S39" s="2"/>
      <c r="T39" s="2"/>
      <c r="U39" s="3"/>
    </row>
    <row r="40" spans="1:21" ht="25.5" customHeight="1" thickBot="1" x14ac:dyDescent="0.25">
      <c r="B40" s="52" t="s">
        <v>56</v>
      </c>
      <c r="C40" s="53"/>
      <c r="D40" s="285"/>
      <c r="E40" s="324" t="str">
        <f t="shared" si="0"/>
        <v/>
      </c>
      <c r="F40" s="292"/>
      <c r="G40" s="53"/>
      <c r="H40" s="53"/>
      <c r="I40" s="53"/>
      <c r="J40" s="53"/>
      <c r="K40" s="214"/>
      <c r="L40" s="173" t="str">
        <f t="shared" si="1"/>
        <v/>
      </c>
      <c r="M40" s="175" t="str">
        <f t="shared" si="2"/>
        <v/>
      </c>
      <c r="N40" s="77"/>
      <c r="O40" s="322"/>
      <c r="P40" s="323"/>
      <c r="Q40" s="216"/>
      <c r="R40" s="216"/>
      <c r="S40" s="2"/>
      <c r="T40" s="2"/>
      <c r="U40" s="3"/>
    </row>
    <row r="41" spans="1:21" s="212" customFormat="1" ht="25.5" customHeight="1" thickTop="1" thickBot="1" x14ac:dyDescent="0.25">
      <c r="B41" s="179" t="s">
        <v>59</v>
      </c>
      <c r="C41" s="180">
        <f>IF(SUM(C12:C40)=0,0,SUM(C12:C40))</f>
        <v>17</v>
      </c>
      <c r="D41" s="180">
        <f>IF(SUM(D12:D40)=0,0,SUM(D12:D40))</f>
        <v>23</v>
      </c>
      <c r="E41" s="180">
        <f>IF(SUM(E12:E40)=0,0,SUM(E12:E40))</f>
        <v>2.5</v>
      </c>
      <c r="F41" s="296">
        <f>IF(SUM(F12:F40)=0,0,SUM(F12:F40))</f>
        <v>2</v>
      </c>
      <c r="G41" s="181">
        <f>IF(SUM(G12:G40)=0,0,SUM(G12:G40))</f>
        <v>2</v>
      </c>
      <c r="H41" s="181">
        <f>IF(SUM(H12:H40)=0,0,SUM(H12:H40))</f>
        <v>2</v>
      </c>
      <c r="I41" s="181">
        <f>IF(SUM(I12:I40)=0,0,SUM(I12:I40))</f>
        <v>6</v>
      </c>
      <c r="J41" s="181">
        <f>IF(SUM(J12:J40)=0,0,SUM(J12:J40))</f>
        <v>2</v>
      </c>
      <c r="K41" s="182">
        <f>IF(SUM(K12:K40)=0,0,SUM(K12:K40))</f>
        <v>2</v>
      </c>
      <c r="L41" s="177">
        <f>IF(SUM(L12:L40)=0,0,SUM(L12:L40))</f>
        <v>56</v>
      </c>
      <c r="M41" s="178">
        <f>IF((F41+G41+H41+I41+J41+K41)=0,IF(C41+D41=0,"",1),(C41+D41+E41)/(C41+D41+F41+G41+H41+I41+J41+K41))</f>
        <v>0.7589285714285714</v>
      </c>
      <c r="N41" s="183">
        <f>IF(SUM(N39-N12,N12,N39)=0,"",SUM(N39-N12))</f>
        <v>54000</v>
      </c>
      <c r="O41" s="305">
        <f>IF(O39-O13=0,0,O39-O13)</f>
        <v>54000</v>
      </c>
      <c r="P41" s="306"/>
      <c r="Q41" s="216"/>
      <c r="R41" s="216"/>
      <c r="S41" s="2"/>
      <c r="T41" s="2"/>
      <c r="U41" s="3"/>
    </row>
    <row r="42" spans="1:21" s="67" customFormat="1" ht="33.950000000000003" customHeight="1" thickTop="1" thickBot="1" x14ac:dyDescent="0.25">
      <c r="A42" s="212"/>
      <c r="C42" s="236" t="s">
        <v>60</v>
      </c>
      <c r="D42" s="236"/>
      <c r="E42" s="184">
        <f>IF(SUM(C41:E41)=0,"",SUM(C41:E41))</f>
        <v>42.5</v>
      </c>
      <c r="F42" s="185"/>
      <c r="G42" s="186"/>
      <c r="H42" s="185"/>
      <c r="I42" s="185"/>
      <c r="J42" s="187" t="s">
        <v>61</v>
      </c>
      <c r="K42" s="188">
        <f>IF(SUM(F41:K41)=0,"",SUM(F41:K41))</f>
        <v>16</v>
      </c>
      <c r="L42" s="237" t="s">
        <v>62</v>
      </c>
      <c r="M42" s="237"/>
      <c r="N42" s="298" t="s">
        <v>132</v>
      </c>
      <c r="O42" s="298"/>
      <c r="P42" s="298"/>
      <c r="Q42" s="297"/>
      <c r="R42" s="65"/>
      <c r="S42" s="66"/>
      <c r="T42" s="66"/>
      <c r="U42" s="66"/>
    </row>
    <row r="43" spans="1:21" s="212" customFormat="1" ht="14.1" customHeight="1" thickTop="1" x14ac:dyDescent="0.2">
      <c r="A43" s="230"/>
      <c r="B43" s="230"/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68"/>
      <c r="S43" s="2"/>
      <c r="T43" s="2"/>
      <c r="U43" s="3"/>
    </row>
    <row r="44" spans="1:21" s="69" customFormat="1" ht="19.899999999999999" customHeight="1" x14ac:dyDescent="0.2">
      <c r="B44" s="231" t="s">
        <v>63</v>
      </c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70"/>
      <c r="R44" s="71"/>
      <c r="T44" s="72"/>
      <c r="U44" s="73"/>
    </row>
    <row r="45" spans="1:21" s="212" customFormat="1" ht="56.65" customHeight="1" x14ac:dyDescent="0.25">
      <c r="B45" s="74" t="s">
        <v>64</v>
      </c>
      <c r="C45" s="232"/>
      <c r="D45" s="232"/>
      <c r="E45" s="279"/>
      <c r="F45" s="233" t="s">
        <v>65</v>
      </c>
      <c r="G45" s="233"/>
      <c r="H45" s="234"/>
      <c r="I45" s="234"/>
      <c r="J45" s="234"/>
      <c r="K45" s="234"/>
      <c r="L45" s="234"/>
      <c r="M45" s="234"/>
      <c r="N45" s="234"/>
      <c r="O45" s="234"/>
      <c r="P45" s="64"/>
      <c r="U45" s="3"/>
    </row>
    <row r="1048573" spans="16:19" s="212" customFormat="1" ht="12.95" customHeight="1" x14ac:dyDescent="0.2">
      <c r="P1048573" s="2"/>
      <c r="Q1048573" s="2"/>
      <c r="S1048573" s="3"/>
    </row>
    <row r="1048574" spans="16:19" s="212" customFormat="1" ht="12.95" customHeight="1" x14ac:dyDescent="0.2">
      <c r="P1048574" s="2"/>
      <c r="Q1048574" s="2"/>
      <c r="S1048574" s="3"/>
    </row>
  </sheetData>
  <sheetProtection algorithmName="SHA-512" hashValue="qAIUXetNgDqU94D15yvgjSYqhaUEK6WF0XINdWOFLPXLrTcKpOmwEdDPYeLFf44udKWUH6oqKXdmNLuEFaCoPA==" saltValue="Q8CC+E9/sl8hIffGbar28A==" spinCount="100000" sheet="1" objects="1" scenarios="1"/>
  <mergeCells count="31">
    <mergeCell ref="A43:Q43"/>
    <mergeCell ref="B44:P44"/>
    <mergeCell ref="C45:D45"/>
    <mergeCell ref="F45:G45"/>
    <mergeCell ref="H45:O45"/>
    <mergeCell ref="S3:V6"/>
    <mergeCell ref="S19:V21"/>
    <mergeCell ref="O37:P38"/>
    <mergeCell ref="O39:P40"/>
    <mergeCell ref="O41:P41"/>
    <mergeCell ref="C42:D42"/>
    <mergeCell ref="L42:M42"/>
    <mergeCell ref="N42:P42"/>
    <mergeCell ref="O10:P10"/>
    <mergeCell ref="S10:V12"/>
    <mergeCell ref="O11:P12"/>
    <mergeCell ref="O13:P14"/>
    <mergeCell ref="S13:V15"/>
    <mergeCell ref="S16:V18"/>
    <mergeCell ref="C6:M6"/>
    <mergeCell ref="B7:F7"/>
    <mergeCell ref="H7:L7"/>
    <mergeCell ref="N7:P7"/>
    <mergeCell ref="C9:E9"/>
    <mergeCell ref="F9:K9"/>
    <mergeCell ref="L9:M9"/>
    <mergeCell ref="B1:K1"/>
    <mergeCell ref="N1:Q1"/>
    <mergeCell ref="A3:Q3"/>
    <mergeCell ref="B4:K4"/>
    <mergeCell ref="C5:M5"/>
  </mergeCells>
  <conditionalFormatting sqref="M12:M43">
    <cfRule type="expression" dxfId="27" priority="1">
      <formula>$M12&gt;=0.8</formula>
    </cfRule>
    <cfRule type="expression" dxfId="26" priority="2" stopIfTrue="1">
      <formula>$M12&lt;0.8</formula>
    </cfRule>
  </conditionalFormatting>
  <pageMargins left="0.59027777777777801" right="0.39374999999999999" top="0.47222222222222199" bottom="0.82638888888888895" header="0.39374999999999999" footer="0.39374999999999999"/>
  <pageSetup paperSize="9" scale="54" firstPageNumber="0" orientation="portrait" r:id="rId1"/>
  <headerFooter>
    <oddHeader>&amp;L&amp;G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B041C-1505-4CBA-9939-24C3E91FF9C5}">
  <sheetPr>
    <pageSetUpPr fitToPage="1"/>
  </sheetPr>
  <dimension ref="A1:AMM1048576"/>
  <sheetViews>
    <sheetView topLeftCell="A24" zoomScale="85" zoomScaleNormal="85" zoomScalePageLayoutView="55" workbookViewId="0">
      <selection activeCell="E13" sqref="E13:E14"/>
    </sheetView>
  </sheetViews>
  <sheetFormatPr baseColWidth="10" defaultColWidth="12.7109375" defaultRowHeight="12.75" x14ac:dyDescent="0.2"/>
  <cols>
    <col min="1" max="4" width="12.7109375" style="212"/>
    <col min="5" max="5" width="12.7109375" style="212" customWidth="1"/>
    <col min="6" max="8" width="12.7109375" style="212"/>
    <col min="9" max="9" width="12.7109375" style="212" customWidth="1"/>
    <col min="10" max="14" width="12.7109375" style="212"/>
    <col min="15" max="15" width="14.7109375" style="212" customWidth="1"/>
    <col min="16" max="16" width="14.7109375" style="2" customWidth="1"/>
    <col min="17" max="17" width="12.7109375" style="2"/>
    <col min="18" max="18" width="12.7109375" style="212"/>
    <col min="19" max="19" width="12.7109375" style="3"/>
    <col min="20" max="1027" width="12.7109375" style="212"/>
  </cols>
  <sheetData>
    <row r="1" spans="1:28" ht="34.9" customHeight="1" x14ac:dyDescent="0.25"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5"/>
      <c r="M1" s="5"/>
      <c r="N1" s="245" t="s">
        <v>0</v>
      </c>
      <c r="O1" s="245"/>
      <c r="P1" s="245"/>
      <c r="Q1" s="245"/>
      <c r="R1" s="5"/>
      <c r="S1" s="307" t="s">
        <v>1</v>
      </c>
      <c r="T1" s="7"/>
      <c r="U1" s="93"/>
      <c r="V1" s="217"/>
      <c r="W1" s="10"/>
      <c r="X1" s="10"/>
      <c r="Y1" s="10"/>
      <c r="Z1" s="10"/>
      <c r="AA1" s="10"/>
      <c r="AB1" s="10"/>
    </row>
    <row r="2" spans="1:28" ht="5.65" customHeight="1" x14ac:dyDescent="0.25">
      <c r="B2" s="2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/>
      <c r="U2" s="8"/>
      <c r="V2" s="217"/>
      <c r="W2" s="10"/>
      <c r="X2" s="10"/>
      <c r="Y2" s="10"/>
      <c r="Z2" s="10"/>
      <c r="AA2" s="10"/>
      <c r="AB2" s="10"/>
    </row>
    <row r="3" spans="1:28" s="212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5"/>
      <c r="S3" s="309" t="s">
        <v>2</v>
      </c>
      <c r="T3" s="309"/>
      <c r="U3" s="309"/>
      <c r="V3" s="309"/>
      <c r="W3" s="10"/>
      <c r="X3" s="10"/>
      <c r="Y3" s="10"/>
      <c r="Z3" s="10"/>
      <c r="AA3" s="10"/>
      <c r="AB3" s="10"/>
    </row>
    <row r="4" spans="1:28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246"/>
      <c r="K4" s="246"/>
      <c r="L4" s="11"/>
      <c r="M4" s="11"/>
      <c r="N4" s="11"/>
      <c r="O4" s="11"/>
      <c r="P4" s="12"/>
      <c r="Q4" s="12"/>
      <c r="R4" s="13"/>
      <c r="S4" s="309"/>
      <c r="T4" s="309"/>
      <c r="U4" s="309"/>
      <c r="V4" s="309"/>
      <c r="W4" s="10"/>
      <c r="X4" s="10"/>
      <c r="Y4" s="10"/>
      <c r="Z4" s="10"/>
      <c r="AA4" s="10"/>
      <c r="AB4" s="10"/>
    </row>
    <row r="5" spans="1:28" ht="28.35" customHeight="1" x14ac:dyDescent="0.2">
      <c r="A5" s="14"/>
      <c r="B5" s="15" t="s">
        <v>4</v>
      </c>
      <c r="C5" s="238" t="s">
        <v>5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16"/>
      <c r="O5" s="16"/>
      <c r="P5" s="17"/>
      <c r="Q5" s="18"/>
      <c r="R5" s="19"/>
      <c r="S5" s="309"/>
      <c r="T5" s="309"/>
      <c r="U5" s="309"/>
      <c r="V5" s="309"/>
      <c r="W5" s="10"/>
      <c r="X5" s="10"/>
      <c r="Y5" s="10"/>
      <c r="Z5" s="10"/>
      <c r="AA5" s="10"/>
      <c r="AB5" s="10"/>
    </row>
    <row r="6" spans="1:28" ht="28.35" customHeight="1" x14ac:dyDescent="0.2">
      <c r="A6" s="14"/>
      <c r="B6" s="15" t="s">
        <v>6</v>
      </c>
      <c r="C6" s="238" t="s">
        <v>7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0"/>
      <c r="O6" s="20"/>
      <c r="P6" s="21"/>
      <c r="Q6" s="21"/>
      <c r="R6" s="216"/>
      <c r="S6" s="309"/>
      <c r="T6" s="309"/>
      <c r="U6" s="309"/>
      <c r="V6" s="309"/>
      <c r="W6" s="10"/>
      <c r="X6" s="10"/>
      <c r="Y6" s="10"/>
      <c r="Z6" s="10"/>
      <c r="AA6" s="10"/>
      <c r="AB6" s="10"/>
    </row>
    <row r="7" spans="1:28" ht="28.35" customHeight="1" x14ac:dyDescent="0.4">
      <c r="A7" s="14"/>
      <c r="B7" s="239" t="s">
        <v>8</v>
      </c>
      <c r="C7" s="239"/>
      <c r="D7" s="239"/>
      <c r="E7" s="239"/>
      <c r="F7" s="239"/>
      <c r="G7" s="24">
        <v>2026</v>
      </c>
      <c r="H7" s="240" t="s">
        <v>136</v>
      </c>
      <c r="I7" s="240"/>
      <c r="J7" s="240"/>
      <c r="K7" s="240"/>
      <c r="L7" s="240"/>
      <c r="M7" s="213"/>
      <c r="N7" s="241" t="s">
        <v>10</v>
      </c>
      <c r="O7" s="241"/>
      <c r="P7" s="241"/>
      <c r="Q7" s="26"/>
      <c r="R7" s="26"/>
      <c r="S7" s="6"/>
      <c r="T7" s="7"/>
      <c r="U7" s="8"/>
      <c r="V7" s="217"/>
      <c r="W7" s="10"/>
      <c r="X7" s="10"/>
      <c r="Y7" s="10"/>
      <c r="Z7" s="10"/>
      <c r="AA7" s="10"/>
      <c r="AB7" s="10"/>
    </row>
    <row r="8" spans="1:28" ht="14.1" customHeight="1" thickBot="1" x14ac:dyDescent="0.3">
      <c r="B8" s="27"/>
      <c r="C8" s="28"/>
      <c r="D8" s="28"/>
      <c r="E8" s="28"/>
      <c r="F8" s="28"/>
      <c r="G8" s="29"/>
      <c r="H8" s="30"/>
      <c r="I8" s="30"/>
      <c r="J8" s="216"/>
      <c r="K8" s="31"/>
      <c r="L8" s="31"/>
      <c r="M8" s="31"/>
      <c r="N8" s="31"/>
      <c r="O8" s="31"/>
      <c r="P8" s="32"/>
      <c r="Q8" s="26"/>
      <c r="R8" s="26"/>
      <c r="S8" s="6"/>
      <c r="T8" s="7"/>
      <c r="U8" s="8"/>
      <c r="V8" s="217"/>
      <c r="W8" s="10"/>
      <c r="X8" s="10"/>
      <c r="Y8" s="10"/>
      <c r="Z8" s="10"/>
      <c r="AA8" s="10"/>
      <c r="AB8" s="10"/>
    </row>
    <row r="9" spans="1:28" ht="28.35" customHeight="1" thickTop="1" thickBot="1" x14ac:dyDescent="0.25">
      <c r="B9" s="33"/>
      <c r="C9" s="288" t="s">
        <v>11</v>
      </c>
      <c r="D9" s="289"/>
      <c r="E9" s="290"/>
      <c r="F9" s="242" t="s">
        <v>12</v>
      </c>
      <c r="G9" s="242"/>
      <c r="H9" s="242"/>
      <c r="I9" s="242"/>
      <c r="J9" s="242"/>
      <c r="K9" s="242"/>
      <c r="L9" s="243" t="s">
        <v>13</v>
      </c>
      <c r="M9" s="243"/>
      <c r="N9" s="34"/>
      <c r="O9" s="34"/>
      <c r="P9" s="34"/>
      <c r="Q9" s="216"/>
      <c r="R9" s="216"/>
      <c r="S9" s="6"/>
      <c r="T9" s="8"/>
      <c r="U9" s="8"/>
      <c r="V9" s="217"/>
      <c r="W9" s="10"/>
      <c r="X9" s="10"/>
      <c r="Y9" s="10"/>
      <c r="Z9" s="10"/>
      <c r="AA9" s="10"/>
      <c r="AB9" s="10"/>
    </row>
    <row r="10" spans="1:28" s="44" customFormat="1" ht="45" customHeight="1" thickTop="1" thickBot="1" x14ac:dyDescent="0.25">
      <c r="A10" s="212"/>
      <c r="B10" s="35"/>
      <c r="C10" s="36" t="s">
        <v>14</v>
      </c>
      <c r="D10" s="283" t="s">
        <v>15</v>
      </c>
      <c r="E10" s="282" t="s">
        <v>129</v>
      </c>
      <c r="F10" s="280" t="s">
        <v>16</v>
      </c>
      <c r="G10" s="37" t="s">
        <v>17</v>
      </c>
      <c r="H10" s="37" t="s">
        <v>18</v>
      </c>
      <c r="I10" s="37" t="s">
        <v>126</v>
      </c>
      <c r="J10" s="38" t="s">
        <v>19</v>
      </c>
      <c r="K10" s="39" t="s">
        <v>19</v>
      </c>
      <c r="L10" s="40" t="s">
        <v>20</v>
      </c>
      <c r="M10" s="41" t="s">
        <v>21</v>
      </c>
      <c r="N10" s="76" t="s">
        <v>22</v>
      </c>
      <c r="O10" s="300" t="s">
        <v>22</v>
      </c>
      <c r="P10" s="301"/>
      <c r="Q10" s="42"/>
      <c r="R10" s="42"/>
      <c r="S10" s="308" t="s">
        <v>23</v>
      </c>
      <c r="T10" s="308"/>
      <c r="U10" s="308"/>
      <c r="V10" s="308"/>
      <c r="W10" s="43"/>
      <c r="X10" s="43"/>
      <c r="Y10" s="43"/>
      <c r="Z10" s="43"/>
      <c r="AA10" s="43"/>
      <c r="AB10" s="43"/>
    </row>
    <row r="11" spans="1:28" s="44" customFormat="1" ht="33.950000000000003" customHeight="1" thickTop="1" x14ac:dyDescent="0.2">
      <c r="A11" s="212"/>
      <c r="B11" s="45" t="s">
        <v>24</v>
      </c>
      <c r="C11" s="281" t="s">
        <v>25</v>
      </c>
      <c r="D11" s="284" t="s">
        <v>25</v>
      </c>
      <c r="E11" s="295" t="s">
        <v>25</v>
      </c>
      <c r="F11" s="291" t="s">
        <v>25</v>
      </c>
      <c r="G11" s="46" t="s">
        <v>25</v>
      </c>
      <c r="H11" s="46" t="s">
        <v>25</v>
      </c>
      <c r="I11" s="46" t="s">
        <v>25</v>
      </c>
      <c r="J11" s="46" t="s">
        <v>25</v>
      </c>
      <c r="K11" s="47" t="s">
        <v>25</v>
      </c>
      <c r="L11" s="46" t="s">
        <v>25</v>
      </c>
      <c r="M11" s="47" t="s">
        <v>26</v>
      </c>
      <c r="N11" s="304" t="s">
        <v>130</v>
      </c>
      <c r="O11" s="299" t="s">
        <v>131</v>
      </c>
      <c r="P11" s="303"/>
      <c r="Q11" s="42"/>
      <c r="R11" s="42"/>
      <c r="S11" s="308"/>
      <c r="T11" s="308"/>
      <c r="U11" s="308"/>
      <c r="V11" s="308"/>
      <c r="W11" s="43"/>
      <c r="X11" s="43"/>
      <c r="Y11" s="43"/>
      <c r="Z11" s="43"/>
      <c r="AA11" s="43"/>
      <c r="AB11" s="43"/>
    </row>
    <row r="12" spans="1:28" ht="36.75" customHeight="1" x14ac:dyDescent="0.2">
      <c r="B12" s="52" t="s">
        <v>27</v>
      </c>
      <c r="C12" s="53">
        <v>15</v>
      </c>
      <c r="D12" s="285">
        <v>20</v>
      </c>
      <c r="E12" s="324">
        <f>IF(L12="","",MIN(N(I12),(L12*10%)))</f>
        <v>1</v>
      </c>
      <c r="F12" s="292">
        <v>1</v>
      </c>
      <c r="G12" s="53">
        <v>1</v>
      </c>
      <c r="H12" s="53">
        <v>1</v>
      </c>
      <c r="I12" s="53">
        <v>1</v>
      </c>
      <c r="J12" s="53">
        <v>1</v>
      </c>
      <c r="K12" s="214">
        <v>1</v>
      </c>
      <c r="L12" s="173">
        <f>IF(SUM(C12:D12,F12:K12)=0,"",(SUM(C12:D12,F12:K12)))</f>
        <v>41</v>
      </c>
      <c r="M12" s="175">
        <f>IFERROR(IF((F12+G12+H12+I12+J12+K12)=0,IF(C12+D12+E12=0,"",1),(C12+D12+E12)/(C12+D12+F12+G12+H12+I12+J12+K12)),"")</f>
        <v>0.87804878048780488</v>
      </c>
      <c r="N12" s="77">
        <v>112600</v>
      </c>
      <c r="O12" s="302"/>
      <c r="P12" s="303"/>
      <c r="Q12" s="216"/>
      <c r="R12" s="216"/>
      <c r="S12" s="308"/>
      <c r="T12" s="308"/>
      <c r="U12" s="308"/>
      <c r="V12" s="308"/>
      <c r="W12" s="10"/>
      <c r="X12" s="10"/>
      <c r="Y12" s="10"/>
      <c r="Z12" s="10"/>
      <c r="AA12" s="10"/>
      <c r="AB12" s="10"/>
    </row>
    <row r="13" spans="1:28" ht="25.5" customHeight="1" x14ac:dyDescent="0.2">
      <c r="B13" s="52" t="s">
        <v>29</v>
      </c>
      <c r="C13" s="55">
        <v>3</v>
      </c>
      <c r="D13" s="286">
        <v>4</v>
      </c>
      <c r="E13" s="325">
        <f>IF(L13="","",MIN(N(I13),(L13*10%)))</f>
        <v>1.7000000000000002</v>
      </c>
      <c r="F13" s="293">
        <v>1</v>
      </c>
      <c r="G13" s="55">
        <v>1</v>
      </c>
      <c r="H13" s="55">
        <v>1</v>
      </c>
      <c r="I13" s="55">
        <v>5</v>
      </c>
      <c r="J13" s="55">
        <v>1</v>
      </c>
      <c r="K13" s="215">
        <v>1</v>
      </c>
      <c r="L13" s="176">
        <f>IF(SUM(C13:D13,F13:K13)=0,"",(SUM(C13:D13,F13:K13)))</f>
        <v>17</v>
      </c>
      <c r="M13" s="174">
        <f>IFERROR(IF((F13+G13+H13+I13+J13+K13)=0,IF(C13+D13+E13=0,"",1),(C13+D13+E13)/(C13+D13+F13+G13+H13+I13+J13+K13)),"")</f>
        <v>0.5117647058823529</v>
      </c>
      <c r="N13" s="78">
        <v>114400</v>
      </c>
      <c r="O13" s="320">
        <v>112600</v>
      </c>
      <c r="P13" s="321"/>
      <c r="Q13" s="216"/>
      <c r="R13" s="216"/>
      <c r="S13" s="308" t="s">
        <v>28</v>
      </c>
      <c r="T13" s="308"/>
      <c r="U13" s="308"/>
      <c r="V13" s="308"/>
      <c r="W13" s="10"/>
      <c r="X13" s="10"/>
      <c r="Y13" s="10"/>
      <c r="Z13" s="10"/>
      <c r="AA13" s="10"/>
      <c r="AB13" s="10"/>
    </row>
    <row r="14" spans="1:28" ht="25.5" customHeight="1" thickBot="1" x14ac:dyDescent="0.25">
      <c r="B14" s="52" t="s">
        <v>30</v>
      </c>
      <c r="C14" s="53"/>
      <c r="D14" s="285"/>
      <c r="E14" s="324" t="str">
        <f t="shared" ref="E14:E42" si="0">IF(L14="","",MIN(N(I14),(L14*10%)))</f>
        <v/>
      </c>
      <c r="F14" s="292"/>
      <c r="G14" s="53"/>
      <c r="H14" s="53"/>
      <c r="I14" s="53"/>
      <c r="J14" s="53"/>
      <c r="K14" s="214"/>
      <c r="L14" s="173" t="str">
        <f t="shared" ref="L14:L42" si="1">IF(SUM(C14:D14,F14:K14)=0,"",(SUM(C14:D14,F14:K14)))</f>
        <v/>
      </c>
      <c r="M14" s="175" t="str">
        <f t="shared" ref="M14:M42" si="2">IFERROR(IF((F14+G14+H14+I14+J14+K14)=0,IF(C14+D14+E14=0,"",1),(C14+D14+E14)/(C14+D14+F14+G14+H14+I14+J14+K14)),"")</f>
        <v/>
      </c>
      <c r="N14" s="77"/>
      <c r="O14" s="322"/>
      <c r="P14" s="323"/>
      <c r="Q14" s="216"/>
      <c r="R14" s="216"/>
      <c r="S14" s="308"/>
      <c r="T14" s="308"/>
      <c r="U14" s="308"/>
      <c r="V14" s="308"/>
      <c r="W14" s="10"/>
      <c r="X14" s="10"/>
      <c r="Y14" s="10"/>
      <c r="Z14" s="10"/>
      <c r="AA14" s="10"/>
      <c r="AB14" s="10"/>
    </row>
    <row r="15" spans="1:28" ht="25.5" customHeight="1" thickTop="1" x14ac:dyDescent="0.2">
      <c r="B15" s="52" t="s">
        <v>31</v>
      </c>
      <c r="C15" s="55"/>
      <c r="D15" s="286"/>
      <c r="E15" s="325" t="str">
        <f t="shared" si="0"/>
        <v/>
      </c>
      <c r="F15" s="293"/>
      <c r="G15" s="55"/>
      <c r="H15" s="55"/>
      <c r="I15" s="55"/>
      <c r="J15" s="55"/>
      <c r="K15" s="215"/>
      <c r="L15" s="176" t="str">
        <f t="shared" si="1"/>
        <v/>
      </c>
      <c r="M15" s="174" t="str">
        <f t="shared" si="2"/>
        <v/>
      </c>
      <c r="N15" s="78"/>
      <c r="Q15" s="216"/>
      <c r="R15" s="216"/>
      <c r="S15" s="308"/>
      <c r="T15" s="308"/>
      <c r="U15" s="308"/>
      <c r="V15" s="308"/>
    </row>
    <row r="16" spans="1:28" ht="25.5" customHeight="1" x14ac:dyDescent="0.2">
      <c r="B16" s="52" t="s">
        <v>32</v>
      </c>
      <c r="C16" s="53"/>
      <c r="D16" s="285"/>
      <c r="E16" s="324" t="str">
        <f t="shared" si="0"/>
        <v/>
      </c>
      <c r="F16" s="292"/>
      <c r="G16" s="53"/>
      <c r="H16" s="53"/>
      <c r="I16" s="53"/>
      <c r="J16" s="53"/>
      <c r="K16" s="214"/>
      <c r="L16" s="173" t="str">
        <f t="shared" si="1"/>
        <v/>
      </c>
      <c r="M16" s="175" t="str">
        <f t="shared" si="2"/>
        <v/>
      </c>
      <c r="N16" s="77"/>
      <c r="Q16" s="216"/>
      <c r="R16" s="11"/>
      <c r="S16" s="308" t="s">
        <v>134</v>
      </c>
      <c r="T16" s="308"/>
      <c r="U16" s="308"/>
      <c r="V16" s="308"/>
    </row>
    <row r="17" spans="2:22" ht="25.5" customHeight="1" x14ac:dyDescent="0.2">
      <c r="B17" s="52" t="s">
        <v>33</v>
      </c>
      <c r="C17" s="55"/>
      <c r="D17" s="286"/>
      <c r="E17" s="325" t="str">
        <f t="shared" si="0"/>
        <v/>
      </c>
      <c r="F17" s="293"/>
      <c r="G17" s="55"/>
      <c r="H17" s="55"/>
      <c r="I17" s="55"/>
      <c r="J17" s="55"/>
      <c r="K17" s="215"/>
      <c r="L17" s="176" t="str">
        <f t="shared" si="1"/>
        <v/>
      </c>
      <c r="M17" s="174" t="str">
        <f t="shared" si="2"/>
        <v/>
      </c>
      <c r="N17" s="78"/>
      <c r="O17" s="34"/>
      <c r="P17" s="34"/>
      <c r="Q17" s="216"/>
      <c r="R17" s="11"/>
      <c r="S17" s="308"/>
      <c r="T17" s="308"/>
      <c r="U17" s="308"/>
      <c r="V17" s="308"/>
    </row>
    <row r="18" spans="2:22" ht="25.5" customHeight="1" x14ac:dyDescent="0.2">
      <c r="B18" s="52" t="s">
        <v>34</v>
      </c>
      <c r="C18" s="53"/>
      <c r="D18" s="285"/>
      <c r="E18" s="324" t="str">
        <f t="shared" si="0"/>
        <v/>
      </c>
      <c r="F18" s="292"/>
      <c r="G18" s="53"/>
      <c r="H18" s="53"/>
      <c r="I18" s="53"/>
      <c r="J18" s="53"/>
      <c r="K18" s="214"/>
      <c r="L18" s="173" t="str">
        <f t="shared" si="1"/>
        <v/>
      </c>
      <c r="M18" s="175" t="str">
        <f t="shared" si="2"/>
        <v/>
      </c>
      <c r="N18" s="77"/>
      <c r="O18" s="34"/>
      <c r="P18" s="34"/>
      <c r="Q18" s="216"/>
      <c r="R18" s="11"/>
      <c r="S18" s="308"/>
      <c r="T18" s="308"/>
      <c r="U18" s="308"/>
      <c r="V18" s="308"/>
    </row>
    <row r="19" spans="2:22" ht="25.5" customHeight="1" x14ac:dyDescent="0.2">
      <c r="B19" s="52" t="s">
        <v>35</v>
      </c>
      <c r="C19" s="55"/>
      <c r="D19" s="286"/>
      <c r="E19" s="325" t="str">
        <f t="shared" si="0"/>
        <v/>
      </c>
      <c r="F19" s="293"/>
      <c r="G19" s="55"/>
      <c r="H19" s="55"/>
      <c r="I19" s="55"/>
      <c r="J19" s="55"/>
      <c r="K19" s="215"/>
      <c r="L19" s="176" t="str">
        <f t="shared" si="1"/>
        <v/>
      </c>
      <c r="M19" s="174" t="str">
        <f t="shared" si="2"/>
        <v/>
      </c>
      <c r="N19" s="78"/>
      <c r="O19" s="34"/>
      <c r="P19" s="34"/>
      <c r="Q19" s="216"/>
      <c r="R19" s="216"/>
      <c r="S19" s="308" t="s">
        <v>135</v>
      </c>
      <c r="T19" s="308"/>
      <c r="U19" s="308"/>
      <c r="V19" s="308"/>
    </row>
    <row r="20" spans="2:22" ht="25.5" customHeight="1" x14ac:dyDescent="0.2">
      <c r="B20" s="52" t="s">
        <v>36</v>
      </c>
      <c r="C20" s="53"/>
      <c r="D20" s="285"/>
      <c r="E20" s="324" t="str">
        <f t="shared" si="0"/>
        <v/>
      </c>
      <c r="F20" s="292"/>
      <c r="G20" s="53"/>
      <c r="H20" s="53"/>
      <c r="I20" s="53"/>
      <c r="J20" s="53"/>
      <c r="K20" s="214"/>
      <c r="L20" s="173" t="str">
        <f t="shared" si="1"/>
        <v/>
      </c>
      <c r="M20" s="175" t="str">
        <f t="shared" si="2"/>
        <v/>
      </c>
      <c r="N20" s="77"/>
      <c r="O20" s="34"/>
      <c r="P20" s="34"/>
      <c r="Q20" s="216"/>
      <c r="R20" s="216"/>
      <c r="S20" s="308"/>
      <c r="T20" s="308"/>
      <c r="U20" s="308"/>
      <c r="V20" s="308"/>
    </row>
    <row r="21" spans="2:22" ht="25.5" customHeight="1" x14ac:dyDescent="0.2">
      <c r="B21" s="52" t="s">
        <v>37</v>
      </c>
      <c r="C21" s="55"/>
      <c r="D21" s="286"/>
      <c r="E21" s="325" t="str">
        <f t="shared" si="0"/>
        <v/>
      </c>
      <c r="F21" s="293"/>
      <c r="G21" s="55"/>
      <c r="H21" s="55"/>
      <c r="I21" s="55"/>
      <c r="J21" s="55"/>
      <c r="K21" s="215"/>
      <c r="L21" s="176" t="str">
        <f t="shared" si="1"/>
        <v/>
      </c>
      <c r="M21" s="174" t="str">
        <f t="shared" si="2"/>
        <v/>
      </c>
      <c r="N21" s="78"/>
      <c r="O21" s="34"/>
      <c r="P21" s="34"/>
      <c r="Q21" s="216"/>
      <c r="R21" s="216"/>
      <c r="S21" s="308"/>
      <c r="T21" s="308"/>
      <c r="U21" s="308"/>
      <c r="V21" s="308"/>
    </row>
    <row r="22" spans="2:22" ht="25.5" customHeight="1" x14ac:dyDescent="0.2">
      <c r="B22" s="52" t="s">
        <v>38</v>
      </c>
      <c r="C22" s="53"/>
      <c r="D22" s="285"/>
      <c r="E22" s="324" t="str">
        <f t="shared" si="0"/>
        <v/>
      </c>
      <c r="F22" s="292"/>
      <c r="G22" s="53"/>
      <c r="H22" s="53"/>
      <c r="I22" s="53"/>
      <c r="J22" s="53"/>
      <c r="K22" s="214"/>
      <c r="L22" s="173" t="str">
        <f t="shared" si="1"/>
        <v/>
      </c>
      <c r="M22" s="175" t="str">
        <f t="shared" si="2"/>
        <v/>
      </c>
      <c r="N22" s="77"/>
      <c r="O22" s="34"/>
      <c r="P22" s="34"/>
      <c r="Q22" s="216"/>
      <c r="R22" s="216"/>
      <c r="S22" s="2"/>
      <c r="T22" s="2"/>
      <c r="U22" s="3"/>
    </row>
    <row r="23" spans="2:22" ht="25.5" customHeight="1" x14ac:dyDescent="0.2">
      <c r="B23" s="52" t="s">
        <v>39</v>
      </c>
      <c r="C23" s="55"/>
      <c r="D23" s="286"/>
      <c r="E23" s="325" t="str">
        <f t="shared" si="0"/>
        <v/>
      </c>
      <c r="F23" s="293"/>
      <c r="G23" s="55"/>
      <c r="H23" s="55"/>
      <c r="I23" s="55"/>
      <c r="J23" s="55"/>
      <c r="K23" s="215"/>
      <c r="L23" s="176" t="str">
        <f t="shared" si="1"/>
        <v/>
      </c>
      <c r="M23" s="174" t="str">
        <f t="shared" si="2"/>
        <v/>
      </c>
      <c r="N23" s="78"/>
      <c r="O23" s="34"/>
      <c r="P23" s="34"/>
      <c r="Q23" s="216"/>
      <c r="R23" s="216"/>
      <c r="S23" s="2"/>
      <c r="T23" s="2"/>
      <c r="U23" s="3"/>
    </row>
    <row r="24" spans="2:22" ht="25.5" customHeight="1" x14ac:dyDescent="0.2">
      <c r="B24" s="52" t="s">
        <v>40</v>
      </c>
      <c r="C24" s="53"/>
      <c r="D24" s="285"/>
      <c r="E24" s="324" t="str">
        <f t="shared" si="0"/>
        <v/>
      </c>
      <c r="F24" s="292"/>
      <c r="G24" s="53"/>
      <c r="H24" s="53"/>
      <c r="I24" s="53"/>
      <c r="J24" s="53"/>
      <c r="K24" s="214"/>
      <c r="L24" s="173" t="str">
        <f t="shared" si="1"/>
        <v/>
      </c>
      <c r="M24" s="175" t="str">
        <f t="shared" si="2"/>
        <v/>
      </c>
      <c r="N24" s="77"/>
      <c r="O24" s="34"/>
      <c r="P24" s="34"/>
      <c r="Q24" s="216"/>
      <c r="R24" s="216"/>
      <c r="S24" s="2"/>
      <c r="T24" s="2"/>
      <c r="U24" s="3"/>
    </row>
    <row r="25" spans="2:22" ht="25.5" customHeight="1" x14ac:dyDescent="0.2">
      <c r="B25" s="52" t="s">
        <v>41</v>
      </c>
      <c r="C25" s="55"/>
      <c r="D25" s="286"/>
      <c r="E25" s="325" t="str">
        <f t="shared" si="0"/>
        <v/>
      </c>
      <c r="F25" s="293"/>
      <c r="G25" s="55"/>
      <c r="H25" s="55"/>
      <c r="I25" s="55"/>
      <c r="J25" s="55"/>
      <c r="K25" s="215"/>
      <c r="L25" s="176" t="str">
        <f t="shared" si="1"/>
        <v/>
      </c>
      <c r="M25" s="174" t="str">
        <f t="shared" si="2"/>
        <v/>
      </c>
      <c r="N25" s="78"/>
      <c r="O25" s="34"/>
      <c r="P25" s="34"/>
      <c r="Q25" s="216"/>
      <c r="R25" s="216"/>
      <c r="S25" s="2"/>
      <c r="T25" s="2"/>
      <c r="U25" s="3"/>
    </row>
    <row r="26" spans="2:22" ht="25.5" customHeight="1" x14ac:dyDescent="0.2">
      <c r="B26" s="52" t="s">
        <v>42</v>
      </c>
      <c r="C26" s="53"/>
      <c r="D26" s="285"/>
      <c r="E26" s="324" t="str">
        <f t="shared" si="0"/>
        <v/>
      </c>
      <c r="F26" s="292"/>
      <c r="G26" s="53"/>
      <c r="H26" s="53"/>
      <c r="I26" s="53"/>
      <c r="J26" s="53"/>
      <c r="K26" s="214"/>
      <c r="L26" s="173" t="str">
        <f t="shared" si="1"/>
        <v/>
      </c>
      <c r="M26" s="175" t="str">
        <f t="shared" si="2"/>
        <v/>
      </c>
      <c r="N26" s="77"/>
      <c r="O26" s="34"/>
      <c r="P26" s="34"/>
      <c r="Q26" s="216"/>
      <c r="R26" s="216"/>
      <c r="S26" s="2"/>
      <c r="T26" s="2"/>
      <c r="U26" s="3"/>
    </row>
    <row r="27" spans="2:22" ht="25.5" customHeight="1" x14ac:dyDescent="0.2">
      <c r="B27" s="52" t="s">
        <v>43</v>
      </c>
      <c r="C27" s="55"/>
      <c r="D27" s="286"/>
      <c r="E27" s="325" t="str">
        <f t="shared" si="0"/>
        <v/>
      </c>
      <c r="F27" s="293"/>
      <c r="G27" s="55"/>
      <c r="H27" s="55"/>
      <c r="I27" s="55"/>
      <c r="J27" s="55"/>
      <c r="K27" s="215"/>
      <c r="L27" s="176" t="str">
        <f t="shared" si="1"/>
        <v/>
      </c>
      <c r="M27" s="174" t="str">
        <f t="shared" si="2"/>
        <v/>
      </c>
      <c r="N27" s="78"/>
      <c r="O27" s="34"/>
      <c r="P27" s="34"/>
      <c r="Q27" s="216"/>
      <c r="R27" s="216"/>
      <c r="S27" s="2"/>
      <c r="T27" s="2"/>
      <c r="U27" s="3"/>
    </row>
    <row r="28" spans="2:22" ht="25.5" customHeight="1" x14ac:dyDescent="0.2">
      <c r="B28" s="52" t="s">
        <v>44</v>
      </c>
      <c r="C28" s="53"/>
      <c r="D28" s="285"/>
      <c r="E28" s="324" t="str">
        <f t="shared" si="0"/>
        <v/>
      </c>
      <c r="F28" s="292"/>
      <c r="G28" s="53"/>
      <c r="H28" s="53"/>
      <c r="I28" s="53"/>
      <c r="J28" s="53"/>
      <c r="K28" s="214"/>
      <c r="L28" s="173" t="str">
        <f t="shared" si="1"/>
        <v/>
      </c>
      <c r="M28" s="175" t="str">
        <f t="shared" si="2"/>
        <v/>
      </c>
      <c r="N28" s="77"/>
      <c r="O28" s="34"/>
      <c r="P28" s="34"/>
      <c r="Q28" s="216"/>
      <c r="R28" s="216"/>
      <c r="S28" s="2"/>
      <c r="T28" s="2"/>
      <c r="U28" s="3"/>
    </row>
    <row r="29" spans="2:22" ht="25.5" customHeight="1" x14ac:dyDescent="0.2">
      <c r="B29" s="52" t="s">
        <v>45</v>
      </c>
      <c r="C29" s="55"/>
      <c r="D29" s="286"/>
      <c r="E29" s="325" t="str">
        <f t="shared" si="0"/>
        <v/>
      </c>
      <c r="F29" s="293"/>
      <c r="G29" s="55"/>
      <c r="H29" s="55"/>
      <c r="I29" s="55"/>
      <c r="J29" s="55"/>
      <c r="K29" s="215"/>
      <c r="L29" s="176" t="str">
        <f t="shared" si="1"/>
        <v/>
      </c>
      <c r="M29" s="174" t="str">
        <f t="shared" si="2"/>
        <v/>
      </c>
      <c r="N29" s="78"/>
      <c r="O29" s="34"/>
      <c r="P29" s="34"/>
      <c r="Q29" s="216"/>
      <c r="R29" s="216"/>
      <c r="S29" s="2"/>
      <c r="T29" s="2"/>
      <c r="U29" s="3"/>
    </row>
    <row r="30" spans="2:22" ht="25.5" customHeight="1" x14ac:dyDescent="0.2">
      <c r="B30" s="52" t="s">
        <v>46</v>
      </c>
      <c r="C30" s="53"/>
      <c r="D30" s="285"/>
      <c r="E30" s="324" t="str">
        <f t="shared" si="0"/>
        <v/>
      </c>
      <c r="F30" s="292"/>
      <c r="G30" s="53"/>
      <c r="H30" s="53"/>
      <c r="I30" s="53"/>
      <c r="J30" s="53"/>
      <c r="K30" s="214"/>
      <c r="L30" s="173" t="str">
        <f t="shared" si="1"/>
        <v/>
      </c>
      <c r="M30" s="175" t="str">
        <f t="shared" si="2"/>
        <v/>
      </c>
      <c r="N30" s="77"/>
      <c r="O30" s="34"/>
      <c r="P30" s="34"/>
      <c r="Q30" s="216"/>
      <c r="R30" s="216"/>
      <c r="S30" s="2"/>
      <c r="T30" s="2"/>
      <c r="U30" s="3"/>
    </row>
    <row r="31" spans="2:22" ht="25.5" customHeight="1" x14ac:dyDescent="0.2">
      <c r="B31" s="52" t="s">
        <v>47</v>
      </c>
      <c r="C31" s="55"/>
      <c r="D31" s="286"/>
      <c r="E31" s="325" t="str">
        <f t="shared" si="0"/>
        <v/>
      </c>
      <c r="F31" s="293"/>
      <c r="G31" s="55"/>
      <c r="H31" s="55"/>
      <c r="I31" s="55"/>
      <c r="J31" s="55"/>
      <c r="K31" s="215"/>
      <c r="L31" s="176" t="str">
        <f t="shared" si="1"/>
        <v/>
      </c>
      <c r="M31" s="174" t="str">
        <f t="shared" si="2"/>
        <v/>
      </c>
      <c r="N31" s="78"/>
      <c r="O31" s="34"/>
      <c r="P31" s="34"/>
      <c r="Q31" s="216"/>
      <c r="R31" s="216"/>
      <c r="S31" s="2"/>
      <c r="T31" s="2"/>
      <c r="U31" s="3"/>
    </row>
    <row r="32" spans="2:22" ht="25.5" customHeight="1" x14ac:dyDescent="0.2">
      <c r="B32" s="52" t="s">
        <v>48</v>
      </c>
      <c r="C32" s="53"/>
      <c r="D32" s="285"/>
      <c r="E32" s="324" t="str">
        <f t="shared" si="0"/>
        <v/>
      </c>
      <c r="F32" s="292"/>
      <c r="G32" s="53"/>
      <c r="H32" s="53"/>
      <c r="I32" s="53"/>
      <c r="J32" s="53"/>
      <c r="K32" s="214"/>
      <c r="L32" s="173" t="str">
        <f t="shared" si="1"/>
        <v/>
      </c>
      <c r="M32" s="175" t="str">
        <f t="shared" si="2"/>
        <v/>
      </c>
      <c r="N32" s="77"/>
      <c r="O32" s="34"/>
      <c r="P32" s="34"/>
      <c r="Q32" s="216"/>
      <c r="R32" s="216"/>
      <c r="S32" s="2"/>
      <c r="T32" s="2"/>
      <c r="U32" s="3"/>
    </row>
    <row r="33" spans="1:21" ht="25.5" customHeight="1" x14ac:dyDescent="0.2">
      <c r="B33" s="52" t="s">
        <v>49</v>
      </c>
      <c r="C33" s="55"/>
      <c r="D33" s="286"/>
      <c r="E33" s="325" t="str">
        <f t="shared" si="0"/>
        <v/>
      </c>
      <c r="F33" s="293"/>
      <c r="G33" s="55"/>
      <c r="H33" s="55"/>
      <c r="I33" s="55"/>
      <c r="J33" s="55"/>
      <c r="K33" s="215"/>
      <c r="L33" s="176" t="str">
        <f t="shared" si="1"/>
        <v/>
      </c>
      <c r="M33" s="174" t="str">
        <f t="shared" si="2"/>
        <v/>
      </c>
      <c r="N33" s="78"/>
      <c r="O33" s="34"/>
      <c r="P33" s="34"/>
      <c r="Q33" s="216"/>
      <c r="R33" s="216"/>
      <c r="S33" s="2"/>
      <c r="T33" s="2"/>
      <c r="U33" s="3"/>
    </row>
    <row r="34" spans="1:21" ht="25.5" customHeight="1" x14ac:dyDescent="0.2">
      <c r="B34" s="52" t="s">
        <v>50</v>
      </c>
      <c r="C34" s="53"/>
      <c r="D34" s="285"/>
      <c r="E34" s="324" t="str">
        <f t="shared" si="0"/>
        <v/>
      </c>
      <c r="F34" s="292"/>
      <c r="G34" s="53"/>
      <c r="H34" s="53"/>
      <c r="I34" s="53"/>
      <c r="J34" s="53"/>
      <c r="K34" s="214"/>
      <c r="L34" s="173" t="str">
        <f t="shared" si="1"/>
        <v/>
      </c>
      <c r="M34" s="175" t="str">
        <f t="shared" si="2"/>
        <v/>
      </c>
      <c r="N34" s="77"/>
      <c r="O34" s="34"/>
      <c r="P34" s="34"/>
      <c r="Q34" s="216"/>
      <c r="R34" s="216"/>
      <c r="S34" s="2"/>
      <c r="T34" s="2"/>
      <c r="U34" s="3"/>
    </row>
    <row r="35" spans="1:21" ht="25.5" customHeight="1" x14ac:dyDescent="0.2">
      <c r="B35" s="52" t="s">
        <v>51</v>
      </c>
      <c r="C35" s="55"/>
      <c r="D35" s="286"/>
      <c r="E35" s="325" t="str">
        <f t="shared" si="0"/>
        <v/>
      </c>
      <c r="F35" s="293"/>
      <c r="G35" s="55"/>
      <c r="H35" s="55"/>
      <c r="I35" s="55"/>
      <c r="J35" s="55"/>
      <c r="K35" s="215"/>
      <c r="L35" s="176" t="str">
        <f t="shared" si="1"/>
        <v/>
      </c>
      <c r="M35" s="174" t="str">
        <f t="shared" si="2"/>
        <v/>
      </c>
      <c r="N35" s="78"/>
      <c r="O35" s="34"/>
      <c r="P35" s="34"/>
      <c r="Q35" s="216"/>
      <c r="R35" s="216"/>
      <c r="S35" s="2"/>
      <c r="T35" s="2"/>
      <c r="U35" s="3"/>
    </row>
    <row r="36" spans="1:21" ht="25.5" customHeight="1" x14ac:dyDescent="0.2">
      <c r="B36" s="52" t="s">
        <v>52</v>
      </c>
      <c r="C36" s="53"/>
      <c r="D36" s="285"/>
      <c r="E36" s="324" t="str">
        <f t="shared" si="0"/>
        <v/>
      </c>
      <c r="F36" s="292"/>
      <c r="G36" s="53"/>
      <c r="H36" s="53"/>
      <c r="I36" s="53"/>
      <c r="J36" s="53"/>
      <c r="K36" s="214"/>
      <c r="L36" s="173" t="str">
        <f t="shared" si="1"/>
        <v/>
      </c>
      <c r="M36" s="175" t="str">
        <f t="shared" si="2"/>
        <v/>
      </c>
      <c r="N36" s="77"/>
      <c r="O36" s="34"/>
      <c r="P36" s="34"/>
      <c r="Q36" s="216"/>
      <c r="R36" s="216"/>
      <c r="S36" s="2"/>
      <c r="T36" s="2"/>
      <c r="U36" s="3"/>
    </row>
    <row r="37" spans="1:21" ht="25.5" customHeight="1" x14ac:dyDescent="0.2">
      <c r="B37" s="52" t="s">
        <v>53</v>
      </c>
      <c r="C37" s="55"/>
      <c r="D37" s="286"/>
      <c r="E37" s="325" t="str">
        <f t="shared" si="0"/>
        <v/>
      </c>
      <c r="F37" s="293"/>
      <c r="G37" s="55"/>
      <c r="H37" s="55"/>
      <c r="I37" s="55"/>
      <c r="J37" s="55"/>
      <c r="K37" s="215"/>
      <c r="L37" s="176" t="str">
        <f t="shared" si="1"/>
        <v/>
      </c>
      <c r="M37" s="174" t="str">
        <f t="shared" si="2"/>
        <v/>
      </c>
      <c r="N37" s="78"/>
      <c r="O37" s="34"/>
      <c r="P37" s="34"/>
      <c r="Q37" s="216"/>
      <c r="R37" s="216"/>
      <c r="S37" s="2"/>
      <c r="T37" s="2"/>
      <c r="U37" s="3"/>
    </row>
    <row r="38" spans="1:21" ht="25.5" customHeight="1" x14ac:dyDescent="0.2">
      <c r="B38" s="52" t="s">
        <v>54</v>
      </c>
      <c r="C38" s="53"/>
      <c r="D38" s="285"/>
      <c r="E38" s="324" t="str">
        <f t="shared" si="0"/>
        <v/>
      </c>
      <c r="F38" s="292"/>
      <c r="G38" s="53"/>
      <c r="H38" s="53"/>
      <c r="I38" s="53"/>
      <c r="J38" s="53"/>
      <c r="K38" s="214"/>
      <c r="L38" s="173" t="str">
        <f t="shared" si="1"/>
        <v/>
      </c>
      <c r="M38" s="175" t="str">
        <f t="shared" si="2"/>
        <v/>
      </c>
      <c r="N38" s="77"/>
      <c r="O38" s="2"/>
      <c r="Q38" s="216"/>
      <c r="R38" s="216"/>
      <c r="S38" s="2"/>
      <c r="T38" s="2"/>
      <c r="U38" s="3"/>
    </row>
    <row r="39" spans="1:21" ht="25.5" customHeight="1" x14ac:dyDescent="0.2">
      <c r="B39" s="52" t="s">
        <v>55</v>
      </c>
      <c r="C39" s="55"/>
      <c r="D39" s="286"/>
      <c r="E39" s="325" t="str">
        <f t="shared" si="0"/>
        <v/>
      </c>
      <c r="F39" s="293"/>
      <c r="G39" s="55"/>
      <c r="H39" s="55"/>
      <c r="I39" s="55"/>
      <c r="J39" s="55"/>
      <c r="K39" s="215"/>
      <c r="L39" s="176" t="str">
        <f t="shared" si="1"/>
        <v/>
      </c>
      <c r="M39" s="174" t="str">
        <f t="shared" si="2"/>
        <v/>
      </c>
      <c r="N39" s="78"/>
      <c r="O39" s="302" t="s">
        <v>133</v>
      </c>
      <c r="P39" s="303"/>
      <c r="Q39" s="216"/>
      <c r="R39" s="216"/>
      <c r="S39" s="2"/>
      <c r="T39" s="2"/>
      <c r="U39" s="3"/>
    </row>
    <row r="40" spans="1:21" ht="25.5" customHeight="1" x14ac:dyDescent="0.2">
      <c r="B40" s="52" t="s">
        <v>56</v>
      </c>
      <c r="C40" s="53"/>
      <c r="D40" s="285"/>
      <c r="E40" s="324" t="str">
        <f t="shared" si="0"/>
        <v/>
      </c>
      <c r="F40" s="292"/>
      <c r="G40" s="53"/>
      <c r="H40" s="53"/>
      <c r="I40" s="53"/>
      <c r="J40" s="53"/>
      <c r="K40" s="214"/>
      <c r="L40" s="173" t="str">
        <f t="shared" si="1"/>
        <v/>
      </c>
      <c r="M40" s="175" t="str">
        <f t="shared" si="2"/>
        <v/>
      </c>
      <c r="N40" s="77"/>
      <c r="O40" s="302"/>
      <c r="P40" s="303"/>
      <c r="Q40" s="216"/>
      <c r="R40" s="216"/>
      <c r="S40" s="2"/>
      <c r="T40" s="2"/>
      <c r="U40" s="3"/>
    </row>
    <row r="41" spans="1:21" ht="25.5" customHeight="1" x14ac:dyDescent="0.2">
      <c r="B41" s="52" t="s">
        <v>57</v>
      </c>
      <c r="C41" s="55"/>
      <c r="D41" s="286"/>
      <c r="E41" s="325" t="str">
        <f t="shared" si="0"/>
        <v/>
      </c>
      <c r="F41" s="293"/>
      <c r="G41" s="55"/>
      <c r="H41" s="55"/>
      <c r="I41" s="55"/>
      <c r="J41" s="55"/>
      <c r="K41" s="215"/>
      <c r="L41" s="176" t="str">
        <f t="shared" si="1"/>
        <v/>
      </c>
      <c r="M41" s="174" t="str">
        <f t="shared" si="2"/>
        <v/>
      </c>
      <c r="N41" s="78"/>
      <c r="O41" s="320">
        <v>166600</v>
      </c>
      <c r="P41" s="321"/>
      <c r="Q41" s="216"/>
      <c r="R41" s="216"/>
      <c r="S41" s="2"/>
      <c r="T41" s="2"/>
      <c r="U41" s="3"/>
    </row>
    <row r="42" spans="1:21" ht="25.5" customHeight="1" thickBot="1" x14ac:dyDescent="0.25">
      <c r="B42" s="61" t="s">
        <v>58</v>
      </c>
      <c r="C42" s="62"/>
      <c r="D42" s="287"/>
      <c r="E42" s="324" t="str">
        <f t="shared" si="0"/>
        <v/>
      </c>
      <c r="F42" s="294"/>
      <c r="G42" s="62"/>
      <c r="H42" s="62"/>
      <c r="I42" s="62"/>
      <c r="J42" s="62"/>
      <c r="K42" s="63"/>
      <c r="L42" s="173" t="str">
        <f t="shared" si="1"/>
        <v/>
      </c>
      <c r="M42" s="175" t="str">
        <f t="shared" si="2"/>
        <v/>
      </c>
      <c r="N42" s="77">
        <v>166600</v>
      </c>
      <c r="O42" s="322"/>
      <c r="P42" s="323"/>
      <c r="Q42" s="216"/>
      <c r="R42" s="216"/>
      <c r="S42" s="2"/>
      <c r="T42" s="2"/>
      <c r="U42" s="3"/>
    </row>
    <row r="43" spans="1:21" ht="25.5" customHeight="1" thickTop="1" thickBot="1" x14ac:dyDescent="0.25">
      <c r="B43" s="179" t="s">
        <v>59</v>
      </c>
      <c r="C43" s="180">
        <f>IF(SUM(C12:C42)=0,0,SUM(C12:C42))</f>
        <v>18</v>
      </c>
      <c r="D43" s="180">
        <f>IF(SUM(D12:D42)=0,0,SUM(D12:D42))</f>
        <v>24</v>
      </c>
      <c r="E43" s="180">
        <f>IF(SUM(E12:E42)=0,0,SUM(E12:E42))</f>
        <v>2.7</v>
      </c>
      <c r="F43" s="296">
        <f>IF(SUM(F12:F42)=0,0,SUM(F12:F42))</f>
        <v>2</v>
      </c>
      <c r="G43" s="181">
        <f>IF(SUM(G12:G42)=0,0,SUM(G12:G42))</f>
        <v>2</v>
      </c>
      <c r="H43" s="181">
        <f>IF(SUM(H12:H42)=0,0,SUM(H12:H42))</f>
        <v>2</v>
      </c>
      <c r="I43" s="181">
        <f>IF(SUM(I12:I42)=0,0,SUM(I12:I42))</f>
        <v>6</v>
      </c>
      <c r="J43" s="181">
        <f>IF(SUM(J12:J42)=0,0,SUM(J12:J42))</f>
        <v>2</v>
      </c>
      <c r="K43" s="182">
        <f>IF(SUM(K12:K42)=0,0,SUM(K12:K42))</f>
        <v>2</v>
      </c>
      <c r="L43" s="177">
        <f>IF(SUM(L12:L42)=0,0,SUM(L12:L42))</f>
        <v>58</v>
      </c>
      <c r="M43" s="313">
        <f>IF((F43+G43+H43+I43+J43+K43)=0,IF(C43+D43=0,"",1),(C43+D43+E43)/(C43+D43+F43+G43+H43+I43+J43+K43))</f>
        <v>0.77068965517241383</v>
      </c>
      <c r="N43" s="183">
        <f>IF(SUM(N42-N12,N12,N42)=0,"",SUM(N42-N12))</f>
        <v>54000</v>
      </c>
      <c r="O43" s="305">
        <f>IF(O41-O13=0,0,O41-O13)</f>
        <v>54000</v>
      </c>
      <c r="P43" s="306"/>
      <c r="Q43" s="216"/>
      <c r="R43" s="216"/>
      <c r="S43" s="2"/>
      <c r="T43" s="2"/>
      <c r="U43" s="3"/>
    </row>
    <row r="44" spans="1:21" s="67" customFormat="1" ht="33.950000000000003" customHeight="1" thickTop="1" thickBot="1" x14ac:dyDescent="0.25">
      <c r="A44" s="212"/>
      <c r="C44" s="236" t="s">
        <v>60</v>
      </c>
      <c r="D44" s="236"/>
      <c r="E44" s="184">
        <f>IF(SUM(C43:E43)=0,"",SUM(C43:E43))</f>
        <v>44.7</v>
      </c>
      <c r="F44" s="185"/>
      <c r="G44" s="186"/>
      <c r="H44" s="185"/>
      <c r="I44" s="185"/>
      <c r="J44" s="187" t="s">
        <v>61</v>
      </c>
      <c r="K44" s="188">
        <f>IF(SUM(F43:K43)=0,"",SUM(F43:K43))</f>
        <v>16</v>
      </c>
      <c r="L44" s="237" t="s">
        <v>62</v>
      </c>
      <c r="M44" s="237"/>
      <c r="N44" s="298" t="s">
        <v>132</v>
      </c>
      <c r="O44" s="298"/>
      <c r="P44" s="298"/>
      <c r="Q44" s="297"/>
      <c r="R44" s="65"/>
      <c r="S44" s="66"/>
      <c r="T44" s="66"/>
      <c r="U44" s="66"/>
    </row>
    <row r="45" spans="1:21" s="212" customFormat="1" ht="14.1" customHeight="1" thickTop="1" x14ac:dyDescent="0.2">
      <c r="A45" s="230"/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68"/>
      <c r="S45" s="2"/>
      <c r="T45" s="2"/>
      <c r="U45" s="3"/>
    </row>
    <row r="46" spans="1:21" s="69" customFormat="1" ht="19.899999999999999" customHeight="1" x14ac:dyDescent="0.2">
      <c r="B46" s="231" t="s">
        <v>63</v>
      </c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70"/>
      <c r="R46" s="71"/>
      <c r="T46" s="72"/>
      <c r="U46" s="73"/>
    </row>
    <row r="47" spans="1:21" s="212" customFormat="1" ht="56.65" customHeight="1" x14ac:dyDescent="0.25">
      <c r="B47" s="74" t="s">
        <v>64</v>
      </c>
      <c r="C47" s="232"/>
      <c r="D47" s="232"/>
      <c r="E47" s="279"/>
      <c r="F47" s="233" t="s">
        <v>65</v>
      </c>
      <c r="G47" s="233"/>
      <c r="H47" s="234"/>
      <c r="I47" s="234"/>
      <c r="J47" s="234"/>
      <c r="K47" s="234"/>
      <c r="L47" s="234"/>
      <c r="M47" s="234"/>
      <c r="N47" s="234"/>
      <c r="O47" s="234"/>
      <c r="P47" s="64"/>
      <c r="T47" s="2"/>
      <c r="U47" s="3"/>
    </row>
    <row r="1048575" ht="12.95" customHeight="1" x14ac:dyDescent="0.2"/>
    <row r="1048576" ht="12.95" customHeight="1" x14ac:dyDescent="0.2"/>
  </sheetData>
  <sheetProtection algorithmName="SHA-512" hashValue="hND+JEH9veBM37/OjFvjlRGro3x1k6YVlinLO8wgVGgl+LQTPOrk92I5uv9Axn140+UJBoIcTtvBbZK6PraxCw==" saltValue="ljoW0SJnPVR87sURUTDYgQ==" spinCount="100000" sheet="1" objects="1" scenarios="1"/>
  <mergeCells count="31">
    <mergeCell ref="A45:Q45"/>
    <mergeCell ref="B46:P46"/>
    <mergeCell ref="C47:D47"/>
    <mergeCell ref="F47:G47"/>
    <mergeCell ref="H47:O47"/>
    <mergeCell ref="S3:V6"/>
    <mergeCell ref="S19:V21"/>
    <mergeCell ref="O39:P40"/>
    <mergeCell ref="O41:P42"/>
    <mergeCell ref="O43:P43"/>
    <mergeCell ref="C44:D44"/>
    <mergeCell ref="L44:M44"/>
    <mergeCell ref="N44:P44"/>
    <mergeCell ref="O10:P10"/>
    <mergeCell ref="S10:V12"/>
    <mergeCell ref="O11:P12"/>
    <mergeCell ref="O13:P14"/>
    <mergeCell ref="S13:V15"/>
    <mergeCell ref="S16:V18"/>
    <mergeCell ref="C6:M6"/>
    <mergeCell ref="B7:F7"/>
    <mergeCell ref="H7:L7"/>
    <mergeCell ref="N7:P7"/>
    <mergeCell ref="C9:E9"/>
    <mergeCell ref="F9:K9"/>
    <mergeCell ref="L9:M9"/>
    <mergeCell ref="B1:K1"/>
    <mergeCell ref="N1:Q1"/>
    <mergeCell ref="A3:Q3"/>
    <mergeCell ref="B4:K4"/>
    <mergeCell ref="C5:M5"/>
  </mergeCells>
  <conditionalFormatting sqref="M12:M43">
    <cfRule type="expression" dxfId="25" priority="1">
      <formula>$M12&gt;=0.8</formula>
    </cfRule>
    <cfRule type="expression" dxfId="24" priority="2">
      <formula>$M12&lt;0.8</formula>
    </cfRule>
  </conditionalFormatting>
  <pageMargins left="0.59027777777777801" right="0.39374999999999999" top="0.47222222222222199" bottom="0.82638888888888895" header="0.39374999999999999" footer="0.39374999999999999"/>
  <pageSetup paperSize="9" scale="54" firstPageNumber="0" orientation="portrait" r:id="rId1"/>
  <headerFooter>
    <oddHeader>&amp;L&amp;G</oddHead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44088-3613-436A-B29D-760F75320A42}">
  <sheetPr>
    <pageSetUpPr fitToPage="1"/>
  </sheetPr>
  <dimension ref="A1:AMM1048575"/>
  <sheetViews>
    <sheetView topLeftCell="A20" zoomScale="85" zoomScaleNormal="85" zoomScalePageLayoutView="55" workbookViewId="0">
      <selection activeCell="E12" sqref="E12:E41"/>
    </sheetView>
  </sheetViews>
  <sheetFormatPr baseColWidth="10" defaultColWidth="12.7109375" defaultRowHeight="12.75" x14ac:dyDescent="0.2"/>
  <cols>
    <col min="1" max="4" width="12.7109375" style="212"/>
    <col min="5" max="5" width="12.7109375" style="212" customWidth="1"/>
    <col min="6" max="8" width="12.7109375" style="212"/>
    <col min="9" max="9" width="12.7109375" style="212" customWidth="1"/>
    <col min="10" max="14" width="12.7109375" style="212"/>
    <col min="15" max="15" width="14.7109375" style="212" customWidth="1"/>
    <col min="16" max="16" width="14.7109375" style="2" customWidth="1"/>
    <col min="17" max="17" width="12.7109375" style="2"/>
    <col min="18" max="18" width="12.7109375" style="212"/>
    <col min="19" max="19" width="12.7109375" style="3"/>
    <col min="20" max="1027" width="12.7109375" style="212"/>
  </cols>
  <sheetData>
    <row r="1" spans="1:28" ht="34.9" customHeight="1" x14ac:dyDescent="0.25"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5"/>
      <c r="M1" s="5"/>
      <c r="N1" s="245" t="s">
        <v>0</v>
      </c>
      <c r="O1" s="245"/>
      <c r="P1" s="245"/>
      <c r="Q1" s="245"/>
      <c r="R1" s="5"/>
      <c r="S1" s="307" t="s">
        <v>1</v>
      </c>
      <c r="T1" s="7"/>
      <c r="U1" s="93"/>
      <c r="V1" s="217"/>
      <c r="W1" s="10"/>
      <c r="X1" s="10"/>
      <c r="Y1" s="10"/>
      <c r="Z1" s="10"/>
      <c r="AA1" s="10"/>
      <c r="AB1" s="10"/>
    </row>
    <row r="2" spans="1:28" ht="5.65" customHeight="1" x14ac:dyDescent="0.25">
      <c r="B2" s="2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/>
      <c r="U2" s="8"/>
      <c r="V2" s="217"/>
      <c r="W2" s="10"/>
      <c r="X2" s="10"/>
      <c r="Y2" s="10"/>
      <c r="Z2" s="10"/>
      <c r="AA2" s="10"/>
      <c r="AB2" s="10"/>
    </row>
    <row r="3" spans="1:28" s="212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5"/>
      <c r="S3" s="309" t="s">
        <v>2</v>
      </c>
      <c r="T3" s="309"/>
      <c r="U3" s="309"/>
      <c r="V3" s="309"/>
      <c r="W3" s="10"/>
      <c r="X3" s="10"/>
      <c r="Y3" s="10"/>
      <c r="Z3" s="10"/>
      <c r="AA3" s="10"/>
      <c r="AB3" s="10"/>
    </row>
    <row r="4" spans="1:28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246"/>
      <c r="K4" s="246"/>
      <c r="L4" s="11"/>
      <c r="M4" s="11"/>
      <c r="N4" s="11"/>
      <c r="O4" s="11"/>
      <c r="P4" s="12"/>
      <c r="Q4" s="12"/>
      <c r="R4" s="13"/>
      <c r="S4" s="309"/>
      <c r="T4" s="309"/>
      <c r="U4" s="309"/>
      <c r="V4" s="309"/>
      <c r="W4" s="10"/>
      <c r="X4" s="10"/>
      <c r="Y4" s="10"/>
      <c r="Z4" s="10"/>
      <c r="AA4" s="10"/>
      <c r="AB4" s="10"/>
    </row>
    <row r="5" spans="1:28" ht="28.35" customHeight="1" x14ac:dyDescent="0.2">
      <c r="A5" s="14"/>
      <c r="B5" s="15" t="s">
        <v>4</v>
      </c>
      <c r="C5" s="238" t="s">
        <v>5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16"/>
      <c r="O5" s="16"/>
      <c r="P5" s="17"/>
      <c r="Q5" s="18"/>
      <c r="R5" s="19"/>
      <c r="S5" s="309"/>
      <c r="T5" s="309"/>
      <c r="U5" s="309"/>
      <c r="V5" s="309"/>
      <c r="W5" s="10"/>
      <c r="X5" s="10"/>
      <c r="Y5" s="10"/>
      <c r="Z5" s="10"/>
      <c r="AA5" s="10"/>
      <c r="AB5" s="10"/>
    </row>
    <row r="6" spans="1:28" ht="28.35" customHeight="1" x14ac:dyDescent="0.2">
      <c r="A6" s="14"/>
      <c r="B6" s="15" t="s">
        <v>6</v>
      </c>
      <c r="C6" s="238" t="s">
        <v>7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0"/>
      <c r="O6" s="20"/>
      <c r="P6" s="21"/>
      <c r="Q6" s="21"/>
      <c r="R6" s="216"/>
      <c r="S6" s="309"/>
      <c r="T6" s="309"/>
      <c r="U6" s="309"/>
      <c r="V6" s="309"/>
      <c r="W6" s="10"/>
      <c r="X6" s="10"/>
      <c r="Y6" s="10"/>
      <c r="Z6" s="10"/>
      <c r="AA6" s="10"/>
      <c r="AB6" s="10"/>
    </row>
    <row r="7" spans="1:28" ht="28.35" customHeight="1" x14ac:dyDescent="0.4">
      <c r="A7" s="14"/>
      <c r="B7" s="239" t="s">
        <v>8</v>
      </c>
      <c r="C7" s="239"/>
      <c r="D7" s="239"/>
      <c r="E7" s="239"/>
      <c r="F7" s="239"/>
      <c r="G7" s="24">
        <v>2026</v>
      </c>
      <c r="H7" s="240" t="s">
        <v>68</v>
      </c>
      <c r="I7" s="240"/>
      <c r="J7" s="240"/>
      <c r="K7" s="240"/>
      <c r="L7" s="240"/>
      <c r="M7" s="213"/>
      <c r="N7" s="241" t="s">
        <v>10</v>
      </c>
      <c r="O7" s="241"/>
      <c r="P7" s="241"/>
      <c r="Q7" s="26"/>
      <c r="R7" s="26"/>
      <c r="S7" s="6"/>
      <c r="T7" s="7"/>
      <c r="U7" s="8"/>
      <c r="V7" s="217"/>
      <c r="W7" s="10"/>
      <c r="X7" s="10"/>
      <c r="Y7" s="10"/>
      <c r="Z7" s="10"/>
      <c r="AA7" s="10"/>
      <c r="AB7" s="10"/>
    </row>
    <row r="8" spans="1:28" ht="14.1" customHeight="1" thickBot="1" x14ac:dyDescent="0.3">
      <c r="B8" s="27"/>
      <c r="C8" s="28"/>
      <c r="D8" s="28"/>
      <c r="E8" s="28"/>
      <c r="F8" s="28"/>
      <c r="G8" s="29"/>
      <c r="H8" s="30"/>
      <c r="I8" s="30"/>
      <c r="J8" s="216"/>
      <c r="K8" s="31"/>
      <c r="L8" s="31"/>
      <c r="M8" s="31"/>
      <c r="N8" s="31"/>
      <c r="O8" s="31"/>
      <c r="P8" s="32"/>
      <c r="Q8" s="26"/>
      <c r="R8" s="26"/>
      <c r="S8" s="6"/>
      <c r="T8" s="7"/>
      <c r="U8" s="8"/>
      <c r="V8" s="217"/>
      <c r="W8" s="10"/>
      <c r="X8" s="10"/>
      <c r="Y8" s="10"/>
      <c r="Z8" s="10"/>
      <c r="AA8" s="10"/>
      <c r="AB8" s="10"/>
    </row>
    <row r="9" spans="1:28" ht="28.35" customHeight="1" thickTop="1" thickBot="1" x14ac:dyDescent="0.25">
      <c r="B9" s="33"/>
      <c r="C9" s="288" t="s">
        <v>11</v>
      </c>
      <c r="D9" s="289"/>
      <c r="E9" s="290"/>
      <c r="F9" s="242" t="s">
        <v>12</v>
      </c>
      <c r="G9" s="242"/>
      <c r="H9" s="242"/>
      <c r="I9" s="242"/>
      <c r="J9" s="242"/>
      <c r="K9" s="242"/>
      <c r="L9" s="243" t="s">
        <v>13</v>
      </c>
      <c r="M9" s="243"/>
      <c r="N9" s="34"/>
      <c r="O9" s="34"/>
      <c r="P9" s="34"/>
      <c r="Q9" s="216"/>
      <c r="R9" s="216"/>
      <c r="S9" s="6"/>
      <c r="T9" s="8"/>
      <c r="U9" s="8"/>
      <c r="V9" s="217"/>
      <c r="W9" s="10"/>
      <c r="X9" s="10"/>
      <c r="Y9" s="10"/>
      <c r="Z9" s="10"/>
      <c r="AA9" s="10"/>
      <c r="AB9" s="10"/>
    </row>
    <row r="10" spans="1:28" s="44" customFormat="1" ht="45" customHeight="1" thickTop="1" thickBot="1" x14ac:dyDescent="0.25">
      <c r="A10" s="212"/>
      <c r="B10" s="35"/>
      <c r="C10" s="36" t="s">
        <v>14</v>
      </c>
      <c r="D10" s="283" t="s">
        <v>15</v>
      </c>
      <c r="E10" s="282" t="s">
        <v>129</v>
      </c>
      <c r="F10" s="280" t="s">
        <v>16</v>
      </c>
      <c r="G10" s="37" t="s">
        <v>17</v>
      </c>
      <c r="H10" s="37" t="s">
        <v>18</v>
      </c>
      <c r="I10" s="37" t="s">
        <v>126</v>
      </c>
      <c r="J10" s="38" t="s">
        <v>19</v>
      </c>
      <c r="K10" s="39" t="s">
        <v>19</v>
      </c>
      <c r="L10" s="40" t="s">
        <v>20</v>
      </c>
      <c r="M10" s="41" t="s">
        <v>21</v>
      </c>
      <c r="N10" s="76" t="s">
        <v>22</v>
      </c>
      <c r="O10" s="300" t="s">
        <v>22</v>
      </c>
      <c r="P10" s="301"/>
      <c r="Q10" s="42"/>
      <c r="R10" s="42"/>
      <c r="S10" s="308" t="s">
        <v>23</v>
      </c>
      <c r="T10" s="308"/>
      <c r="U10" s="308"/>
      <c r="V10" s="308"/>
      <c r="W10" s="43"/>
      <c r="X10" s="43"/>
      <c r="Y10" s="43"/>
      <c r="Z10" s="43"/>
      <c r="AA10" s="43"/>
      <c r="AB10" s="43"/>
    </row>
    <row r="11" spans="1:28" s="44" customFormat="1" ht="33.950000000000003" customHeight="1" thickTop="1" x14ac:dyDescent="0.2">
      <c r="A11" s="212"/>
      <c r="B11" s="45" t="s">
        <v>24</v>
      </c>
      <c r="C11" s="281" t="s">
        <v>25</v>
      </c>
      <c r="D11" s="284" t="s">
        <v>25</v>
      </c>
      <c r="E11" s="295" t="s">
        <v>25</v>
      </c>
      <c r="F11" s="291" t="s">
        <v>25</v>
      </c>
      <c r="G11" s="46" t="s">
        <v>25</v>
      </c>
      <c r="H11" s="46" t="s">
        <v>25</v>
      </c>
      <c r="I11" s="46" t="s">
        <v>25</v>
      </c>
      <c r="J11" s="46" t="s">
        <v>25</v>
      </c>
      <c r="K11" s="47" t="s">
        <v>25</v>
      </c>
      <c r="L11" s="46" t="s">
        <v>25</v>
      </c>
      <c r="M11" s="47" t="s">
        <v>26</v>
      </c>
      <c r="N11" s="304" t="s">
        <v>130</v>
      </c>
      <c r="O11" s="299" t="s">
        <v>131</v>
      </c>
      <c r="P11" s="303"/>
      <c r="Q11" s="42"/>
      <c r="R11" s="42"/>
      <c r="S11" s="308"/>
      <c r="T11" s="308"/>
      <c r="U11" s="308"/>
      <c r="V11" s="308"/>
      <c r="W11" s="43"/>
      <c r="X11" s="43"/>
      <c r="Y11" s="43"/>
      <c r="Z11" s="43"/>
      <c r="AA11" s="43"/>
      <c r="AB11" s="43"/>
    </row>
    <row r="12" spans="1:28" ht="36.75" customHeight="1" x14ac:dyDescent="0.2">
      <c r="B12" s="52" t="s">
        <v>27</v>
      </c>
      <c r="C12" s="53">
        <v>15</v>
      </c>
      <c r="D12" s="285">
        <v>20</v>
      </c>
      <c r="E12" s="324">
        <f>IF(L12="","",MIN(N(I12),(L12*10%)))</f>
        <v>1</v>
      </c>
      <c r="F12" s="292">
        <v>1</v>
      </c>
      <c r="G12" s="53">
        <v>1</v>
      </c>
      <c r="H12" s="53">
        <v>1</v>
      </c>
      <c r="I12" s="53">
        <v>1</v>
      </c>
      <c r="J12" s="53">
        <v>1</v>
      </c>
      <c r="K12" s="214">
        <v>1</v>
      </c>
      <c r="L12" s="173">
        <f>IF(SUM(C12:D12,F12:K12)=0,"",(SUM(C12:D12,F12:K12)))</f>
        <v>41</v>
      </c>
      <c r="M12" s="175">
        <f>IFERROR(IF((F12+G12+H12+I12+J12+K12)=0,IF(C12+D12+E12=0,"",1),(C12+D12+E12)/(C12+D12+F12+G12+H12+I12+J12+K12)),"")</f>
        <v>0.87804878048780488</v>
      </c>
      <c r="N12" s="77">
        <v>168400</v>
      </c>
      <c r="O12" s="302"/>
      <c r="P12" s="303"/>
      <c r="Q12" s="216"/>
      <c r="R12" s="216"/>
      <c r="S12" s="308"/>
      <c r="T12" s="308"/>
      <c r="U12" s="308"/>
      <c r="V12" s="308"/>
      <c r="W12" s="10"/>
      <c r="X12" s="10"/>
      <c r="Y12" s="10"/>
      <c r="Z12" s="10"/>
      <c r="AA12" s="10"/>
      <c r="AB12" s="10"/>
    </row>
    <row r="13" spans="1:28" ht="25.5" customHeight="1" x14ac:dyDescent="0.2">
      <c r="B13" s="52" t="s">
        <v>29</v>
      </c>
      <c r="C13" s="55">
        <v>4</v>
      </c>
      <c r="D13" s="286">
        <v>5</v>
      </c>
      <c r="E13" s="325">
        <f>IF(L13="","",MIN(N(I13),(L13*10%)))</f>
        <v>1.9000000000000001</v>
      </c>
      <c r="F13" s="293">
        <v>1</v>
      </c>
      <c r="G13" s="55">
        <v>1</v>
      </c>
      <c r="H13" s="55">
        <v>1</v>
      </c>
      <c r="I13" s="55">
        <v>5</v>
      </c>
      <c r="J13" s="55">
        <v>1</v>
      </c>
      <c r="K13" s="215">
        <v>1</v>
      </c>
      <c r="L13" s="176">
        <f>IF(SUM(C13:D13,F13:K13)=0,"",(SUM(C13:D13,F13:K13)))</f>
        <v>19</v>
      </c>
      <c r="M13" s="174">
        <f>IFERROR(IF((F13+G13+H13+I13+J13+K13)=0,IF(C13+D13+E13=0,"",1),(C13+D13+E13)/(C13+D13+F13+G13+H13+I13+J13+K13)),"")</f>
        <v>0.5736842105263158</v>
      </c>
      <c r="N13" s="78">
        <v>170200</v>
      </c>
      <c r="O13" s="320">
        <v>168400</v>
      </c>
      <c r="P13" s="321"/>
      <c r="Q13" s="216"/>
      <c r="R13" s="216"/>
      <c r="S13" s="308" t="s">
        <v>28</v>
      </c>
      <c r="T13" s="308"/>
      <c r="U13" s="308"/>
      <c r="V13" s="308"/>
      <c r="W13" s="10"/>
      <c r="X13" s="10"/>
      <c r="Y13" s="10"/>
      <c r="Z13" s="10"/>
      <c r="AA13" s="10"/>
      <c r="AB13" s="10"/>
    </row>
    <row r="14" spans="1:28" ht="25.5" customHeight="1" thickBot="1" x14ac:dyDescent="0.25">
      <c r="B14" s="52" t="s">
        <v>30</v>
      </c>
      <c r="C14" s="53"/>
      <c r="D14" s="285"/>
      <c r="E14" s="324" t="str">
        <f t="shared" ref="E14:E41" si="0">IF(L14="","",MIN(N(I14),(L14*10%)))</f>
        <v/>
      </c>
      <c r="F14" s="292"/>
      <c r="G14" s="53"/>
      <c r="H14" s="53"/>
      <c r="I14" s="53"/>
      <c r="J14" s="53"/>
      <c r="K14" s="214"/>
      <c r="L14" s="173" t="str">
        <f t="shared" ref="L14:L41" si="1">IF(SUM(C14:D14,F14:K14)=0,"",(SUM(C14:D14,F14:K14)))</f>
        <v/>
      </c>
      <c r="M14" s="175" t="str">
        <f t="shared" ref="M14:M41" si="2">IFERROR(IF((F14+G14+H14+I14+J14+K14)=0,IF(C14+D14+E14=0,"",1),(C14+D14+E14)/(C14+D14+F14+G14+H14+I14+J14+K14)),"")</f>
        <v/>
      </c>
      <c r="N14" s="77"/>
      <c r="O14" s="322"/>
      <c r="P14" s="323"/>
      <c r="Q14" s="216"/>
      <c r="R14" s="216"/>
      <c r="S14" s="308"/>
      <c r="T14" s="308"/>
      <c r="U14" s="308"/>
      <c r="V14" s="308"/>
      <c r="W14" s="10"/>
      <c r="X14" s="10"/>
      <c r="Y14" s="10"/>
      <c r="Z14" s="10"/>
      <c r="AA14" s="10"/>
      <c r="AB14" s="10"/>
    </row>
    <row r="15" spans="1:28" ht="25.5" customHeight="1" thickTop="1" x14ac:dyDescent="0.2">
      <c r="B15" s="52" t="s">
        <v>31</v>
      </c>
      <c r="C15" s="55"/>
      <c r="D15" s="286"/>
      <c r="E15" s="325" t="str">
        <f t="shared" si="0"/>
        <v/>
      </c>
      <c r="F15" s="293"/>
      <c r="G15" s="55"/>
      <c r="H15" s="55"/>
      <c r="I15" s="55"/>
      <c r="J15" s="55"/>
      <c r="K15" s="215"/>
      <c r="L15" s="176" t="str">
        <f t="shared" si="1"/>
        <v/>
      </c>
      <c r="M15" s="174" t="str">
        <f t="shared" si="2"/>
        <v/>
      </c>
      <c r="N15" s="78"/>
      <c r="Q15" s="216"/>
      <c r="R15" s="216"/>
      <c r="S15" s="308"/>
      <c r="T15" s="308"/>
      <c r="U15" s="308"/>
      <c r="V15" s="308"/>
    </row>
    <row r="16" spans="1:28" ht="25.5" customHeight="1" x14ac:dyDescent="0.2">
      <c r="B16" s="52" t="s">
        <v>32</v>
      </c>
      <c r="C16" s="53"/>
      <c r="D16" s="285"/>
      <c r="E16" s="324" t="str">
        <f t="shared" si="0"/>
        <v/>
      </c>
      <c r="F16" s="292"/>
      <c r="G16" s="53"/>
      <c r="H16" s="53"/>
      <c r="I16" s="53"/>
      <c r="J16" s="53"/>
      <c r="K16" s="214"/>
      <c r="L16" s="173" t="str">
        <f t="shared" si="1"/>
        <v/>
      </c>
      <c r="M16" s="175" t="str">
        <f t="shared" si="2"/>
        <v/>
      </c>
      <c r="N16" s="77"/>
      <c r="Q16" s="216"/>
      <c r="R16" s="11"/>
      <c r="S16" s="308" t="s">
        <v>134</v>
      </c>
      <c r="T16" s="308"/>
      <c r="U16" s="308"/>
      <c r="V16" s="308"/>
    </row>
    <row r="17" spans="2:22" ht="25.5" customHeight="1" x14ac:dyDescent="0.2">
      <c r="B17" s="52" t="s">
        <v>33</v>
      </c>
      <c r="C17" s="55"/>
      <c r="D17" s="286"/>
      <c r="E17" s="325" t="str">
        <f t="shared" si="0"/>
        <v/>
      </c>
      <c r="F17" s="293"/>
      <c r="G17" s="55"/>
      <c r="H17" s="55"/>
      <c r="I17" s="55"/>
      <c r="J17" s="55"/>
      <c r="K17" s="215"/>
      <c r="L17" s="176" t="str">
        <f t="shared" si="1"/>
        <v/>
      </c>
      <c r="M17" s="174" t="str">
        <f t="shared" si="2"/>
        <v/>
      </c>
      <c r="N17" s="78"/>
      <c r="O17" s="34"/>
      <c r="P17" s="34"/>
      <c r="Q17" s="216"/>
      <c r="R17" s="11"/>
      <c r="S17" s="308"/>
      <c r="T17" s="308"/>
      <c r="U17" s="308"/>
      <c r="V17" s="308"/>
    </row>
    <row r="18" spans="2:22" ht="25.5" customHeight="1" x14ac:dyDescent="0.2">
      <c r="B18" s="52" t="s">
        <v>34</v>
      </c>
      <c r="C18" s="53"/>
      <c r="D18" s="285"/>
      <c r="E18" s="324" t="str">
        <f t="shared" si="0"/>
        <v/>
      </c>
      <c r="F18" s="292"/>
      <c r="G18" s="53"/>
      <c r="H18" s="53"/>
      <c r="I18" s="53"/>
      <c r="J18" s="53"/>
      <c r="K18" s="214"/>
      <c r="L18" s="173" t="str">
        <f t="shared" si="1"/>
        <v/>
      </c>
      <c r="M18" s="175" t="str">
        <f t="shared" si="2"/>
        <v/>
      </c>
      <c r="N18" s="77"/>
      <c r="O18" s="34"/>
      <c r="P18" s="34"/>
      <c r="Q18" s="216"/>
      <c r="R18" s="11"/>
      <c r="S18" s="308"/>
      <c r="T18" s="308"/>
      <c r="U18" s="308"/>
      <c r="V18" s="308"/>
    </row>
    <row r="19" spans="2:22" ht="25.5" customHeight="1" x14ac:dyDescent="0.2">
      <c r="B19" s="52" t="s">
        <v>35</v>
      </c>
      <c r="C19" s="55"/>
      <c r="D19" s="286"/>
      <c r="E19" s="325" t="str">
        <f t="shared" si="0"/>
        <v/>
      </c>
      <c r="F19" s="293"/>
      <c r="G19" s="55"/>
      <c r="H19" s="55"/>
      <c r="I19" s="55"/>
      <c r="J19" s="55"/>
      <c r="K19" s="215"/>
      <c r="L19" s="176" t="str">
        <f t="shared" si="1"/>
        <v/>
      </c>
      <c r="M19" s="174" t="str">
        <f t="shared" si="2"/>
        <v/>
      </c>
      <c r="N19" s="78"/>
      <c r="O19" s="34"/>
      <c r="P19" s="34"/>
      <c r="Q19" s="216"/>
      <c r="R19" s="216"/>
      <c r="S19" s="308" t="s">
        <v>135</v>
      </c>
      <c r="T19" s="308"/>
      <c r="U19" s="308"/>
      <c r="V19" s="308"/>
    </row>
    <row r="20" spans="2:22" ht="25.5" customHeight="1" x14ac:dyDescent="0.2">
      <c r="B20" s="52" t="s">
        <v>36</v>
      </c>
      <c r="C20" s="53"/>
      <c r="D20" s="285"/>
      <c r="E20" s="324" t="str">
        <f t="shared" si="0"/>
        <v/>
      </c>
      <c r="F20" s="292"/>
      <c r="G20" s="53"/>
      <c r="H20" s="53"/>
      <c r="I20" s="53"/>
      <c r="J20" s="53"/>
      <c r="K20" s="214"/>
      <c r="L20" s="173" t="str">
        <f t="shared" si="1"/>
        <v/>
      </c>
      <c r="M20" s="175" t="str">
        <f t="shared" si="2"/>
        <v/>
      </c>
      <c r="N20" s="77"/>
      <c r="O20" s="34"/>
      <c r="P20" s="34"/>
      <c r="Q20" s="216"/>
      <c r="R20" s="216"/>
      <c r="S20" s="308"/>
      <c r="T20" s="308"/>
      <c r="U20" s="308"/>
      <c r="V20" s="308"/>
    </row>
    <row r="21" spans="2:22" ht="25.5" customHeight="1" x14ac:dyDescent="0.2">
      <c r="B21" s="52" t="s">
        <v>37</v>
      </c>
      <c r="C21" s="55"/>
      <c r="D21" s="286"/>
      <c r="E21" s="325" t="str">
        <f t="shared" si="0"/>
        <v/>
      </c>
      <c r="F21" s="293"/>
      <c r="G21" s="55"/>
      <c r="H21" s="55"/>
      <c r="I21" s="55"/>
      <c r="J21" s="55"/>
      <c r="K21" s="215"/>
      <c r="L21" s="176" t="str">
        <f t="shared" si="1"/>
        <v/>
      </c>
      <c r="M21" s="174" t="str">
        <f t="shared" si="2"/>
        <v/>
      </c>
      <c r="N21" s="78"/>
      <c r="O21" s="34"/>
      <c r="P21" s="34"/>
      <c r="Q21" s="216"/>
      <c r="R21" s="216"/>
      <c r="S21" s="308"/>
      <c r="T21" s="308"/>
      <c r="U21" s="308"/>
      <c r="V21" s="308"/>
    </row>
    <row r="22" spans="2:22" ht="25.5" customHeight="1" x14ac:dyDescent="0.2">
      <c r="B22" s="52" t="s">
        <v>38</v>
      </c>
      <c r="C22" s="53"/>
      <c r="D22" s="285"/>
      <c r="E22" s="324" t="str">
        <f t="shared" si="0"/>
        <v/>
      </c>
      <c r="F22" s="292"/>
      <c r="G22" s="53"/>
      <c r="H22" s="53"/>
      <c r="I22" s="53"/>
      <c r="J22" s="53"/>
      <c r="K22" s="214"/>
      <c r="L22" s="173" t="str">
        <f t="shared" si="1"/>
        <v/>
      </c>
      <c r="M22" s="175" t="str">
        <f t="shared" si="2"/>
        <v/>
      </c>
      <c r="N22" s="77"/>
      <c r="O22" s="34"/>
      <c r="P22" s="34"/>
      <c r="Q22" s="216"/>
      <c r="R22" s="216"/>
      <c r="S22" s="2"/>
      <c r="T22" s="2"/>
      <c r="U22" s="3"/>
    </row>
    <row r="23" spans="2:22" ht="25.5" customHeight="1" x14ac:dyDescent="0.2">
      <c r="B23" s="52" t="s">
        <v>39</v>
      </c>
      <c r="C23" s="55"/>
      <c r="D23" s="286"/>
      <c r="E23" s="325" t="str">
        <f t="shared" si="0"/>
        <v/>
      </c>
      <c r="F23" s="293"/>
      <c r="G23" s="55"/>
      <c r="H23" s="55"/>
      <c r="I23" s="55"/>
      <c r="J23" s="55"/>
      <c r="K23" s="215"/>
      <c r="L23" s="176" t="str">
        <f t="shared" si="1"/>
        <v/>
      </c>
      <c r="M23" s="174" t="str">
        <f t="shared" si="2"/>
        <v/>
      </c>
      <c r="N23" s="78"/>
      <c r="O23" s="34"/>
      <c r="P23" s="34"/>
      <c r="Q23" s="216"/>
      <c r="R23" s="216"/>
      <c r="S23" s="2"/>
      <c r="T23" s="2"/>
      <c r="U23" s="3"/>
    </row>
    <row r="24" spans="2:22" ht="25.5" customHeight="1" x14ac:dyDescent="0.2">
      <c r="B24" s="52" t="s">
        <v>40</v>
      </c>
      <c r="C24" s="53"/>
      <c r="D24" s="285"/>
      <c r="E24" s="324" t="str">
        <f t="shared" si="0"/>
        <v/>
      </c>
      <c r="F24" s="292"/>
      <c r="G24" s="53"/>
      <c r="H24" s="53"/>
      <c r="I24" s="53"/>
      <c r="J24" s="53"/>
      <c r="K24" s="214"/>
      <c r="L24" s="173" t="str">
        <f t="shared" si="1"/>
        <v/>
      </c>
      <c r="M24" s="175" t="str">
        <f t="shared" si="2"/>
        <v/>
      </c>
      <c r="N24" s="77"/>
      <c r="O24" s="34"/>
      <c r="P24" s="34"/>
      <c r="Q24" s="216"/>
      <c r="R24" s="216"/>
      <c r="S24" s="2"/>
      <c r="T24" s="2"/>
      <c r="U24" s="3"/>
    </row>
    <row r="25" spans="2:22" ht="25.5" customHeight="1" x14ac:dyDescent="0.2">
      <c r="B25" s="52" t="s">
        <v>41</v>
      </c>
      <c r="C25" s="55"/>
      <c r="D25" s="286"/>
      <c r="E25" s="325" t="str">
        <f t="shared" si="0"/>
        <v/>
      </c>
      <c r="F25" s="293"/>
      <c r="G25" s="55"/>
      <c r="H25" s="55"/>
      <c r="I25" s="55"/>
      <c r="J25" s="55"/>
      <c r="K25" s="215"/>
      <c r="L25" s="176" t="str">
        <f t="shared" si="1"/>
        <v/>
      </c>
      <c r="M25" s="174" t="str">
        <f t="shared" si="2"/>
        <v/>
      </c>
      <c r="N25" s="78"/>
      <c r="O25" s="34"/>
      <c r="P25" s="34"/>
      <c r="Q25" s="216"/>
      <c r="R25" s="216"/>
      <c r="S25" s="2"/>
      <c r="T25" s="2"/>
      <c r="U25" s="3"/>
    </row>
    <row r="26" spans="2:22" ht="25.5" customHeight="1" x14ac:dyDescent="0.2">
      <c r="B26" s="52" t="s">
        <v>42</v>
      </c>
      <c r="C26" s="53"/>
      <c r="D26" s="285"/>
      <c r="E26" s="324" t="str">
        <f t="shared" si="0"/>
        <v/>
      </c>
      <c r="F26" s="292"/>
      <c r="G26" s="53"/>
      <c r="H26" s="53"/>
      <c r="I26" s="53"/>
      <c r="J26" s="53"/>
      <c r="K26" s="214"/>
      <c r="L26" s="173" t="str">
        <f t="shared" si="1"/>
        <v/>
      </c>
      <c r="M26" s="175" t="str">
        <f t="shared" si="2"/>
        <v/>
      </c>
      <c r="N26" s="77"/>
      <c r="O26" s="34"/>
      <c r="P26" s="34"/>
      <c r="Q26" s="216"/>
      <c r="R26" s="216"/>
      <c r="S26" s="2"/>
      <c r="T26" s="2"/>
      <c r="U26" s="3"/>
    </row>
    <row r="27" spans="2:22" ht="25.5" customHeight="1" x14ac:dyDescent="0.2">
      <c r="B27" s="52" t="s">
        <v>43</v>
      </c>
      <c r="C27" s="55"/>
      <c r="D27" s="286"/>
      <c r="E27" s="325" t="str">
        <f t="shared" si="0"/>
        <v/>
      </c>
      <c r="F27" s="293"/>
      <c r="G27" s="55"/>
      <c r="H27" s="55"/>
      <c r="I27" s="55"/>
      <c r="J27" s="55"/>
      <c r="K27" s="215"/>
      <c r="L27" s="176" t="str">
        <f t="shared" si="1"/>
        <v/>
      </c>
      <c r="M27" s="174" t="str">
        <f t="shared" si="2"/>
        <v/>
      </c>
      <c r="N27" s="78"/>
      <c r="O27" s="34"/>
      <c r="P27" s="34"/>
      <c r="Q27" s="216"/>
      <c r="R27" s="216"/>
      <c r="S27" s="2"/>
      <c r="T27" s="2"/>
      <c r="U27" s="3"/>
    </row>
    <row r="28" spans="2:22" ht="25.5" customHeight="1" x14ac:dyDescent="0.2">
      <c r="B28" s="52" t="s">
        <v>44</v>
      </c>
      <c r="C28" s="53"/>
      <c r="D28" s="285"/>
      <c r="E28" s="324" t="str">
        <f t="shared" si="0"/>
        <v/>
      </c>
      <c r="F28" s="292"/>
      <c r="G28" s="53"/>
      <c r="H28" s="53"/>
      <c r="I28" s="53"/>
      <c r="J28" s="53"/>
      <c r="K28" s="214"/>
      <c r="L28" s="173" t="str">
        <f t="shared" si="1"/>
        <v/>
      </c>
      <c r="M28" s="175" t="str">
        <f t="shared" si="2"/>
        <v/>
      </c>
      <c r="N28" s="77"/>
      <c r="O28" s="34"/>
      <c r="P28" s="34"/>
      <c r="Q28" s="216"/>
      <c r="R28" s="216"/>
      <c r="S28" s="2"/>
      <c r="T28" s="2"/>
      <c r="U28" s="3"/>
    </row>
    <row r="29" spans="2:22" ht="25.5" customHeight="1" x14ac:dyDescent="0.2">
      <c r="B29" s="52" t="s">
        <v>45</v>
      </c>
      <c r="C29" s="55"/>
      <c r="D29" s="286"/>
      <c r="E29" s="325" t="str">
        <f t="shared" si="0"/>
        <v/>
      </c>
      <c r="F29" s="293"/>
      <c r="G29" s="55"/>
      <c r="H29" s="55"/>
      <c r="I29" s="55"/>
      <c r="J29" s="55"/>
      <c r="K29" s="215"/>
      <c r="L29" s="176" t="str">
        <f t="shared" si="1"/>
        <v/>
      </c>
      <c r="M29" s="174" t="str">
        <f t="shared" si="2"/>
        <v/>
      </c>
      <c r="N29" s="78"/>
      <c r="O29" s="34"/>
      <c r="P29" s="34"/>
      <c r="Q29" s="216"/>
      <c r="R29" s="216"/>
      <c r="S29" s="2"/>
      <c r="T29" s="2"/>
      <c r="U29" s="3"/>
    </row>
    <row r="30" spans="2:22" ht="25.5" customHeight="1" x14ac:dyDescent="0.2">
      <c r="B30" s="52" t="s">
        <v>46</v>
      </c>
      <c r="C30" s="53"/>
      <c r="D30" s="285"/>
      <c r="E30" s="324" t="str">
        <f t="shared" si="0"/>
        <v/>
      </c>
      <c r="F30" s="292"/>
      <c r="G30" s="53"/>
      <c r="H30" s="53"/>
      <c r="I30" s="53"/>
      <c r="J30" s="53"/>
      <c r="K30" s="214"/>
      <c r="L30" s="173" t="str">
        <f t="shared" si="1"/>
        <v/>
      </c>
      <c r="M30" s="175" t="str">
        <f t="shared" si="2"/>
        <v/>
      </c>
      <c r="N30" s="77"/>
      <c r="O30" s="34"/>
      <c r="P30" s="34"/>
      <c r="Q30" s="216"/>
      <c r="R30" s="216"/>
      <c r="S30" s="2"/>
      <c r="T30" s="2"/>
      <c r="U30" s="3"/>
    </row>
    <row r="31" spans="2:22" ht="25.5" customHeight="1" x14ac:dyDescent="0.2">
      <c r="B31" s="52" t="s">
        <v>47</v>
      </c>
      <c r="C31" s="55"/>
      <c r="D31" s="286"/>
      <c r="E31" s="325" t="str">
        <f t="shared" si="0"/>
        <v/>
      </c>
      <c r="F31" s="293"/>
      <c r="G31" s="55"/>
      <c r="H31" s="55"/>
      <c r="I31" s="55"/>
      <c r="J31" s="55"/>
      <c r="K31" s="215"/>
      <c r="L31" s="176" t="str">
        <f t="shared" si="1"/>
        <v/>
      </c>
      <c r="M31" s="174" t="str">
        <f t="shared" si="2"/>
        <v/>
      </c>
      <c r="N31" s="78"/>
      <c r="O31" s="34"/>
      <c r="P31" s="34"/>
      <c r="Q31" s="216"/>
      <c r="R31" s="216"/>
      <c r="S31" s="2"/>
      <c r="T31" s="2"/>
      <c r="U31" s="3"/>
    </row>
    <row r="32" spans="2:22" ht="25.5" customHeight="1" x14ac:dyDescent="0.2">
      <c r="B32" s="52" t="s">
        <v>48</v>
      </c>
      <c r="C32" s="53"/>
      <c r="D32" s="285"/>
      <c r="E32" s="324" t="str">
        <f t="shared" si="0"/>
        <v/>
      </c>
      <c r="F32" s="292"/>
      <c r="G32" s="53"/>
      <c r="H32" s="53"/>
      <c r="I32" s="53"/>
      <c r="J32" s="53"/>
      <c r="K32" s="214"/>
      <c r="L32" s="173" t="str">
        <f t="shared" si="1"/>
        <v/>
      </c>
      <c r="M32" s="175" t="str">
        <f t="shared" si="2"/>
        <v/>
      </c>
      <c r="N32" s="77"/>
      <c r="Q32" s="216"/>
      <c r="R32" s="216"/>
      <c r="S32" s="2"/>
      <c r="T32" s="2"/>
      <c r="U32" s="3"/>
    </row>
    <row r="33" spans="1:21" ht="25.5" customHeight="1" x14ac:dyDescent="0.2">
      <c r="B33" s="52" t="s">
        <v>49</v>
      </c>
      <c r="C33" s="55"/>
      <c r="D33" s="286"/>
      <c r="E33" s="325" t="str">
        <f t="shared" si="0"/>
        <v/>
      </c>
      <c r="F33" s="293"/>
      <c r="G33" s="55"/>
      <c r="H33" s="55"/>
      <c r="I33" s="55"/>
      <c r="J33" s="55"/>
      <c r="K33" s="215"/>
      <c r="L33" s="176" t="str">
        <f t="shared" si="1"/>
        <v/>
      </c>
      <c r="M33" s="174" t="str">
        <f t="shared" si="2"/>
        <v/>
      </c>
      <c r="N33" s="78"/>
      <c r="Q33" s="216"/>
      <c r="R33" s="216"/>
      <c r="S33" s="2"/>
      <c r="T33" s="2"/>
      <c r="U33" s="3"/>
    </row>
    <row r="34" spans="1:21" ht="25.5" customHeight="1" x14ac:dyDescent="0.2">
      <c r="B34" s="52" t="s">
        <v>50</v>
      </c>
      <c r="C34" s="53"/>
      <c r="D34" s="285"/>
      <c r="E34" s="324" t="str">
        <f t="shared" si="0"/>
        <v/>
      </c>
      <c r="F34" s="292"/>
      <c r="G34" s="53"/>
      <c r="H34" s="53"/>
      <c r="I34" s="53"/>
      <c r="J34" s="53"/>
      <c r="K34" s="214"/>
      <c r="L34" s="173" t="str">
        <f t="shared" si="1"/>
        <v/>
      </c>
      <c r="M34" s="175" t="str">
        <f t="shared" si="2"/>
        <v/>
      </c>
      <c r="N34" s="77"/>
      <c r="Q34" s="216"/>
      <c r="R34" s="216"/>
      <c r="S34" s="2"/>
      <c r="T34" s="2"/>
      <c r="U34" s="3"/>
    </row>
    <row r="35" spans="1:21" ht="25.5" customHeight="1" x14ac:dyDescent="0.2">
      <c r="B35" s="52" t="s">
        <v>51</v>
      </c>
      <c r="C35" s="55"/>
      <c r="D35" s="286"/>
      <c r="E35" s="325" t="str">
        <f t="shared" si="0"/>
        <v/>
      </c>
      <c r="F35" s="293"/>
      <c r="G35" s="55"/>
      <c r="H35" s="55"/>
      <c r="I35" s="55"/>
      <c r="J35" s="55"/>
      <c r="K35" s="215"/>
      <c r="L35" s="176" t="str">
        <f t="shared" si="1"/>
        <v/>
      </c>
      <c r="M35" s="174" t="str">
        <f t="shared" si="2"/>
        <v/>
      </c>
      <c r="N35" s="78"/>
      <c r="Q35" s="216"/>
      <c r="R35" s="216"/>
      <c r="S35" s="2"/>
      <c r="T35" s="2"/>
      <c r="U35" s="3"/>
    </row>
    <row r="36" spans="1:21" ht="25.5" customHeight="1" x14ac:dyDescent="0.2">
      <c r="B36" s="52" t="s">
        <v>52</v>
      </c>
      <c r="C36" s="53"/>
      <c r="D36" s="285"/>
      <c r="E36" s="324" t="str">
        <f t="shared" si="0"/>
        <v/>
      </c>
      <c r="F36" s="292"/>
      <c r="G36" s="53"/>
      <c r="H36" s="53"/>
      <c r="I36" s="53"/>
      <c r="J36" s="53"/>
      <c r="K36" s="214"/>
      <c r="L36" s="173" t="str">
        <f t="shared" si="1"/>
        <v/>
      </c>
      <c r="M36" s="175" t="str">
        <f t="shared" si="2"/>
        <v/>
      </c>
      <c r="N36" s="77"/>
      <c r="Q36" s="216"/>
      <c r="R36" s="216"/>
      <c r="S36" s="2"/>
      <c r="T36" s="2"/>
      <c r="U36" s="3"/>
    </row>
    <row r="37" spans="1:21" ht="25.5" customHeight="1" x14ac:dyDescent="0.2">
      <c r="B37" s="52" t="s">
        <v>53</v>
      </c>
      <c r="C37" s="55"/>
      <c r="D37" s="286"/>
      <c r="E37" s="325" t="str">
        <f t="shared" si="0"/>
        <v/>
      </c>
      <c r="F37" s="293"/>
      <c r="G37" s="55"/>
      <c r="H37" s="55"/>
      <c r="I37" s="55"/>
      <c r="J37" s="55"/>
      <c r="K37" s="215"/>
      <c r="L37" s="176" t="str">
        <f t="shared" si="1"/>
        <v/>
      </c>
      <c r="M37" s="174" t="str">
        <f t="shared" si="2"/>
        <v/>
      </c>
      <c r="N37" s="78"/>
      <c r="O37" s="34"/>
      <c r="P37" s="34"/>
      <c r="Q37" s="216"/>
      <c r="R37" s="216"/>
      <c r="S37" s="2"/>
      <c r="T37" s="2"/>
      <c r="U37" s="3"/>
    </row>
    <row r="38" spans="1:21" ht="25.5" customHeight="1" x14ac:dyDescent="0.2">
      <c r="B38" s="52" t="s">
        <v>54</v>
      </c>
      <c r="C38" s="53"/>
      <c r="D38" s="285"/>
      <c r="E38" s="324" t="str">
        <f t="shared" si="0"/>
        <v/>
      </c>
      <c r="F38" s="292"/>
      <c r="G38" s="53"/>
      <c r="H38" s="53"/>
      <c r="I38" s="53"/>
      <c r="J38" s="53"/>
      <c r="K38" s="214"/>
      <c r="L38" s="173" t="str">
        <f t="shared" si="1"/>
        <v/>
      </c>
      <c r="M38" s="175" t="str">
        <f t="shared" si="2"/>
        <v/>
      </c>
      <c r="N38" s="77"/>
      <c r="O38" s="302" t="s">
        <v>133</v>
      </c>
      <c r="P38" s="303"/>
      <c r="Q38" s="216"/>
      <c r="R38" s="216"/>
      <c r="S38" s="2"/>
      <c r="T38" s="2"/>
      <c r="U38" s="3"/>
    </row>
    <row r="39" spans="1:21" ht="25.5" customHeight="1" x14ac:dyDescent="0.2">
      <c r="B39" s="52" t="s">
        <v>55</v>
      </c>
      <c r="C39" s="55"/>
      <c r="D39" s="286"/>
      <c r="E39" s="325" t="str">
        <f t="shared" si="0"/>
        <v/>
      </c>
      <c r="F39" s="293"/>
      <c r="G39" s="55"/>
      <c r="H39" s="55"/>
      <c r="I39" s="55"/>
      <c r="J39" s="55"/>
      <c r="K39" s="215"/>
      <c r="L39" s="176" t="str">
        <f t="shared" si="1"/>
        <v/>
      </c>
      <c r="M39" s="174" t="str">
        <f t="shared" si="2"/>
        <v/>
      </c>
      <c r="N39" s="78"/>
      <c r="O39" s="302"/>
      <c r="P39" s="303"/>
      <c r="Q39" s="216"/>
      <c r="R39" s="216"/>
      <c r="S39" s="2"/>
      <c r="T39" s="2"/>
      <c r="U39" s="3"/>
    </row>
    <row r="40" spans="1:21" ht="25.5" customHeight="1" x14ac:dyDescent="0.2">
      <c r="B40" s="52" t="s">
        <v>56</v>
      </c>
      <c r="C40" s="53"/>
      <c r="D40" s="285"/>
      <c r="E40" s="324" t="str">
        <f t="shared" si="0"/>
        <v/>
      </c>
      <c r="F40" s="292"/>
      <c r="G40" s="53"/>
      <c r="H40" s="53"/>
      <c r="I40" s="53"/>
      <c r="J40" s="53"/>
      <c r="K40" s="214"/>
      <c r="L40" s="173" t="str">
        <f t="shared" si="1"/>
        <v/>
      </c>
      <c r="M40" s="175" t="str">
        <f t="shared" si="2"/>
        <v/>
      </c>
      <c r="N40" s="77"/>
      <c r="O40" s="320">
        <v>222400</v>
      </c>
      <c r="P40" s="321"/>
      <c r="Q40" s="216"/>
      <c r="R40" s="216"/>
      <c r="S40" s="2"/>
      <c r="T40" s="2"/>
      <c r="U40" s="3"/>
    </row>
    <row r="41" spans="1:21" ht="25.5" customHeight="1" thickBot="1" x14ac:dyDescent="0.25">
      <c r="B41" s="52" t="s">
        <v>57</v>
      </c>
      <c r="C41" s="55"/>
      <c r="D41" s="286"/>
      <c r="E41" s="325" t="str">
        <f t="shared" si="0"/>
        <v/>
      </c>
      <c r="F41" s="293"/>
      <c r="G41" s="55"/>
      <c r="H41" s="55"/>
      <c r="I41" s="55"/>
      <c r="J41" s="55"/>
      <c r="K41" s="215"/>
      <c r="L41" s="176" t="str">
        <f t="shared" si="1"/>
        <v/>
      </c>
      <c r="M41" s="174" t="str">
        <f t="shared" si="2"/>
        <v/>
      </c>
      <c r="N41" s="78">
        <v>222400</v>
      </c>
      <c r="O41" s="322"/>
      <c r="P41" s="323"/>
      <c r="Q41" s="216"/>
      <c r="R41" s="216"/>
      <c r="S41" s="2"/>
      <c r="T41" s="2"/>
      <c r="U41" s="3"/>
    </row>
    <row r="42" spans="1:21" s="212" customFormat="1" ht="25.5" customHeight="1" thickTop="1" thickBot="1" x14ac:dyDescent="0.25">
      <c r="B42" s="179" t="s">
        <v>59</v>
      </c>
      <c r="C42" s="180">
        <f>IF(SUM(C12:C41)=0,0,SUM(C12:C41))</f>
        <v>19</v>
      </c>
      <c r="D42" s="180">
        <f>IF(SUM(D12:D41)=0,0,SUM(D12:D41))</f>
        <v>25</v>
      </c>
      <c r="E42" s="180">
        <f>IF(SUM(E12:E41)=0,0,SUM(E12:E41))</f>
        <v>2.9000000000000004</v>
      </c>
      <c r="F42" s="296">
        <f>IF(SUM(F12:F41)=0,0,SUM(F12:F41))</f>
        <v>2</v>
      </c>
      <c r="G42" s="181">
        <f>IF(SUM(G12:G41)=0,0,SUM(G12:G41))</f>
        <v>2</v>
      </c>
      <c r="H42" s="181">
        <f>IF(SUM(H12:H41)=0,0,SUM(H12:H41))</f>
        <v>2</v>
      </c>
      <c r="I42" s="181">
        <f>IF(SUM(I12:I41)=0,0,SUM(I12:I41))</f>
        <v>6</v>
      </c>
      <c r="J42" s="181">
        <f>IF(SUM(J12:J41)=0,0,SUM(J12:J41))</f>
        <v>2</v>
      </c>
      <c r="K42" s="182">
        <f>IF(SUM(K12:K41)=0,0,SUM(K12:K41))</f>
        <v>2</v>
      </c>
      <c r="L42" s="177">
        <f>IF(SUM(L12:L41)=0,0,SUM(L12:L41))</f>
        <v>60</v>
      </c>
      <c r="M42" s="178">
        <f>IF((F42+G42+H42+I42+J42+K42)=0,IF(C42+D42=0,"",1),(C42+D42+E42)/(C42+D42+F42+G42+H42+I42+J42+K42))</f>
        <v>0.78166666666666662</v>
      </c>
      <c r="N42" s="183">
        <f>IF(SUM(N41-N12,N12,N41)=0,"",SUM(N41-N12))</f>
        <v>54000</v>
      </c>
      <c r="O42" s="305">
        <f>IF(O40-O13=0,0,O40-O13)</f>
        <v>54000</v>
      </c>
      <c r="P42" s="306"/>
      <c r="Q42" s="216"/>
      <c r="R42" s="216"/>
      <c r="S42" s="2"/>
      <c r="T42" s="2"/>
      <c r="U42" s="3"/>
    </row>
    <row r="43" spans="1:21" s="67" customFormat="1" ht="33.950000000000003" customHeight="1" thickTop="1" thickBot="1" x14ac:dyDescent="0.25">
      <c r="A43" s="212"/>
      <c r="C43" s="236" t="s">
        <v>60</v>
      </c>
      <c r="D43" s="236"/>
      <c r="E43" s="184">
        <f>IF(SUM(C42:E42)=0,"",SUM(C42:E42))</f>
        <v>46.9</v>
      </c>
      <c r="F43" s="185"/>
      <c r="G43" s="186"/>
      <c r="H43" s="185"/>
      <c r="I43" s="185"/>
      <c r="J43" s="187" t="s">
        <v>61</v>
      </c>
      <c r="K43" s="188">
        <f>IF(SUM(F42:K42)=0,"",SUM(F42:K42))</f>
        <v>16</v>
      </c>
      <c r="L43" s="237" t="s">
        <v>62</v>
      </c>
      <c r="M43" s="237"/>
      <c r="N43" s="298" t="s">
        <v>132</v>
      </c>
      <c r="O43" s="298"/>
      <c r="P43" s="298"/>
      <c r="Q43" s="297"/>
      <c r="R43" s="65"/>
      <c r="S43" s="66"/>
      <c r="T43" s="66"/>
      <c r="U43" s="66"/>
    </row>
    <row r="44" spans="1:21" s="212" customFormat="1" ht="14.1" customHeight="1" thickTop="1" x14ac:dyDescent="0.2">
      <c r="A44" s="230"/>
      <c r="B44" s="230"/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68"/>
      <c r="S44" s="2"/>
      <c r="T44" s="2"/>
      <c r="U44" s="3"/>
    </row>
    <row r="45" spans="1:21" s="69" customFormat="1" ht="19.899999999999999" customHeight="1" x14ac:dyDescent="0.2">
      <c r="B45" s="231" t="s">
        <v>63</v>
      </c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70"/>
      <c r="R45" s="71"/>
      <c r="T45" s="72"/>
      <c r="U45" s="73"/>
    </row>
    <row r="46" spans="1:21" s="212" customFormat="1" ht="56.65" customHeight="1" x14ac:dyDescent="0.25">
      <c r="B46" s="74" t="s">
        <v>64</v>
      </c>
      <c r="C46" s="232"/>
      <c r="D46" s="232"/>
      <c r="E46" s="279"/>
      <c r="F46" s="233" t="s">
        <v>65</v>
      </c>
      <c r="G46" s="233"/>
      <c r="H46" s="234"/>
      <c r="I46" s="234"/>
      <c r="J46" s="234"/>
      <c r="K46" s="234"/>
      <c r="L46" s="234"/>
      <c r="M46" s="234"/>
      <c r="N46" s="234"/>
      <c r="O46" s="234"/>
      <c r="P46" s="64"/>
      <c r="T46" s="2"/>
      <c r="U46" s="3"/>
    </row>
    <row r="1048574" spans="16:19" s="212" customFormat="1" ht="12.95" customHeight="1" x14ac:dyDescent="0.2">
      <c r="P1048574" s="2"/>
      <c r="Q1048574" s="2"/>
      <c r="S1048574" s="3"/>
    </row>
    <row r="1048575" spans="16:19" s="212" customFormat="1" ht="12.95" customHeight="1" x14ac:dyDescent="0.2">
      <c r="P1048575" s="2"/>
      <c r="Q1048575" s="2"/>
      <c r="S1048575" s="3"/>
    </row>
  </sheetData>
  <sheetProtection algorithmName="SHA-512" hashValue="2wOIyLeJpfOQjDfkOpE6hakJm6TyNOLZ4yONyjRl0ecCI3oyxpafHSBh0KCblvHq105BY10kVc8d1qz3YAexbA==" saltValue="DxMa4LQw0f6sVrIjwUp73w==" spinCount="100000" sheet="1" objects="1" scenarios="1"/>
  <mergeCells count="31">
    <mergeCell ref="A44:Q44"/>
    <mergeCell ref="B45:P45"/>
    <mergeCell ref="C46:D46"/>
    <mergeCell ref="F46:G46"/>
    <mergeCell ref="H46:O46"/>
    <mergeCell ref="S3:V6"/>
    <mergeCell ref="S19:V21"/>
    <mergeCell ref="O38:P39"/>
    <mergeCell ref="O40:P41"/>
    <mergeCell ref="O42:P42"/>
    <mergeCell ref="C43:D43"/>
    <mergeCell ref="L43:M43"/>
    <mergeCell ref="N43:P43"/>
    <mergeCell ref="O10:P10"/>
    <mergeCell ref="S10:V12"/>
    <mergeCell ref="O11:P12"/>
    <mergeCell ref="O13:P14"/>
    <mergeCell ref="S13:V15"/>
    <mergeCell ref="S16:V18"/>
    <mergeCell ref="C6:M6"/>
    <mergeCell ref="B7:F7"/>
    <mergeCell ref="H7:L7"/>
    <mergeCell ref="N7:P7"/>
    <mergeCell ref="C9:E9"/>
    <mergeCell ref="F9:K9"/>
    <mergeCell ref="L9:M9"/>
    <mergeCell ref="B1:K1"/>
    <mergeCell ref="N1:Q1"/>
    <mergeCell ref="A3:Q3"/>
    <mergeCell ref="B4:K4"/>
    <mergeCell ref="C5:M5"/>
  </mergeCells>
  <conditionalFormatting sqref="M12:M43">
    <cfRule type="expression" dxfId="23" priority="1">
      <formula>$M12&gt;=0.8</formula>
    </cfRule>
    <cfRule type="expression" dxfId="22" priority="2">
      <formula>$M12&lt;0.8</formula>
    </cfRule>
  </conditionalFormatting>
  <pageMargins left="0.59027777777777801" right="0.39374999999999999" top="0.47222222222222199" bottom="0.82638888888888895" header="0.39374999999999999" footer="0.39374999999999999"/>
  <pageSetup paperSize="9" scale="54" firstPageNumber="0" orientation="portrait" r:id="rId1"/>
  <headerFooter>
    <oddHeader>&amp;L&amp;G</oddHead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2696A-BDD2-48C3-B7E6-E1B40EEBB907}">
  <sheetPr>
    <pageSetUpPr fitToPage="1"/>
  </sheetPr>
  <dimension ref="A1:AMM1048576"/>
  <sheetViews>
    <sheetView topLeftCell="A30" zoomScale="85" zoomScaleNormal="85" zoomScalePageLayoutView="55" workbookViewId="0">
      <selection activeCell="E36" sqref="E36"/>
    </sheetView>
  </sheetViews>
  <sheetFormatPr baseColWidth="10" defaultColWidth="12.7109375" defaultRowHeight="12.75" x14ac:dyDescent="0.2"/>
  <cols>
    <col min="1" max="4" width="12.7109375" style="212"/>
    <col min="5" max="5" width="12.7109375" style="212" customWidth="1"/>
    <col min="6" max="8" width="12.7109375" style="212"/>
    <col min="9" max="9" width="12.7109375" style="212" customWidth="1"/>
    <col min="10" max="14" width="12.7109375" style="212"/>
    <col min="15" max="15" width="14.7109375" style="212" customWidth="1"/>
    <col min="16" max="16" width="14.7109375" style="2" customWidth="1"/>
    <col min="17" max="17" width="12.7109375" style="2"/>
    <col min="18" max="18" width="12.7109375" style="212"/>
    <col min="19" max="19" width="12.7109375" style="3"/>
    <col min="20" max="1027" width="12.7109375" style="212"/>
  </cols>
  <sheetData>
    <row r="1" spans="1:28" ht="34.9" customHeight="1" x14ac:dyDescent="0.25"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5"/>
      <c r="M1" s="5"/>
      <c r="N1" s="245" t="s">
        <v>0</v>
      </c>
      <c r="O1" s="245"/>
      <c r="P1" s="245"/>
      <c r="Q1" s="245"/>
      <c r="R1" s="5"/>
      <c r="S1" s="307" t="s">
        <v>1</v>
      </c>
      <c r="T1" s="7"/>
      <c r="U1" s="93"/>
      <c r="V1" s="217"/>
      <c r="W1" s="10"/>
      <c r="X1" s="10"/>
      <c r="Y1" s="10"/>
      <c r="Z1" s="10"/>
      <c r="AA1" s="10"/>
      <c r="AB1" s="10"/>
    </row>
    <row r="2" spans="1:28" ht="5.65" customHeight="1" x14ac:dyDescent="0.25">
      <c r="B2" s="2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/>
      <c r="U2" s="8"/>
      <c r="V2" s="217"/>
      <c r="W2" s="10"/>
      <c r="X2" s="10"/>
      <c r="Y2" s="10"/>
      <c r="Z2" s="10"/>
      <c r="AA2" s="10"/>
      <c r="AB2" s="10"/>
    </row>
    <row r="3" spans="1:28" s="212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5"/>
      <c r="S3" s="309" t="s">
        <v>2</v>
      </c>
      <c r="T3" s="309"/>
      <c r="U3" s="309"/>
      <c r="V3" s="309"/>
      <c r="W3" s="10"/>
      <c r="X3" s="10"/>
      <c r="Y3" s="10"/>
      <c r="Z3" s="10"/>
      <c r="AA3" s="10"/>
      <c r="AB3" s="10"/>
    </row>
    <row r="4" spans="1:28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246"/>
      <c r="K4" s="246"/>
      <c r="L4" s="11"/>
      <c r="M4" s="11"/>
      <c r="N4" s="11"/>
      <c r="O4" s="11"/>
      <c r="P4" s="12"/>
      <c r="Q4" s="12"/>
      <c r="R4" s="13"/>
      <c r="S4" s="309"/>
      <c r="T4" s="309"/>
      <c r="U4" s="309"/>
      <c r="V4" s="309"/>
      <c r="W4" s="10"/>
      <c r="X4" s="10"/>
      <c r="Y4" s="10"/>
      <c r="Z4" s="10"/>
      <c r="AA4" s="10"/>
      <c r="AB4" s="10"/>
    </row>
    <row r="5" spans="1:28" ht="28.35" customHeight="1" x14ac:dyDescent="0.2">
      <c r="A5" s="14"/>
      <c r="B5" s="15" t="s">
        <v>4</v>
      </c>
      <c r="C5" s="238" t="s">
        <v>5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16"/>
      <c r="O5" s="16"/>
      <c r="P5" s="17"/>
      <c r="Q5" s="18"/>
      <c r="R5" s="19"/>
      <c r="S5" s="309"/>
      <c r="T5" s="309"/>
      <c r="U5" s="309"/>
      <c r="V5" s="309"/>
      <c r="W5" s="10"/>
      <c r="X5" s="10"/>
      <c r="Y5" s="10"/>
      <c r="Z5" s="10"/>
      <c r="AA5" s="10"/>
      <c r="AB5" s="10"/>
    </row>
    <row r="6" spans="1:28" ht="28.35" customHeight="1" x14ac:dyDescent="0.2">
      <c r="A6" s="14"/>
      <c r="B6" s="15" t="s">
        <v>6</v>
      </c>
      <c r="C6" s="238" t="s">
        <v>7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0"/>
      <c r="O6" s="20"/>
      <c r="P6" s="21"/>
      <c r="Q6" s="21"/>
      <c r="R6" s="216"/>
      <c r="S6" s="309"/>
      <c r="T6" s="309"/>
      <c r="U6" s="309"/>
      <c r="V6" s="309"/>
      <c r="W6" s="10"/>
      <c r="X6" s="10"/>
      <c r="Y6" s="10"/>
      <c r="Z6" s="10"/>
      <c r="AA6" s="10"/>
      <c r="AB6" s="10"/>
    </row>
    <row r="7" spans="1:28" ht="28.35" customHeight="1" x14ac:dyDescent="0.4">
      <c r="A7" s="14"/>
      <c r="B7" s="239" t="s">
        <v>8</v>
      </c>
      <c r="C7" s="239"/>
      <c r="D7" s="239"/>
      <c r="E7" s="239"/>
      <c r="F7" s="239"/>
      <c r="G7" s="24">
        <v>2026</v>
      </c>
      <c r="H7" s="240" t="s">
        <v>69</v>
      </c>
      <c r="I7" s="240"/>
      <c r="J7" s="240"/>
      <c r="K7" s="240"/>
      <c r="L7" s="240"/>
      <c r="M7" s="213"/>
      <c r="N7" s="241" t="s">
        <v>10</v>
      </c>
      <c r="O7" s="241"/>
      <c r="P7" s="241"/>
      <c r="Q7" s="26"/>
      <c r="R7" s="26"/>
      <c r="S7" s="6"/>
      <c r="T7" s="7"/>
      <c r="U7" s="8"/>
      <c r="V7" s="217"/>
      <c r="W7" s="10"/>
      <c r="X7" s="10"/>
      <c r="Y7" s="10"/>
      <c r="Z7" s="10"/>
      <c r="AA7" s="10"/>
      <c r="AB7" s="10"/>
    </row>
    <row r="8" spans="1:28" ht="14.1" customHeight="1" thickBot="1" x14ac:dyDescent="0.3">
      <c r="B8" s="27"/>
      <c r="C8" s="28"/>
      <c r="D8" s="28"/>
      <c r="E8" s="28"/>
      <c r="F8" s="28"/>
      <c r="G8" s="29"/>
      <c r="H8" s="30"/>
      <c r="I8" s="30"/>
      <c r="J8" s="216"/>
      <c r="K8" s="31"/>
      <c r="L8" s="31"/>
      <c r="M8" s="31"/>
      <c r="N8" s="31"/>
      <c r="O8" s="31"/>
      <c r="P8" s="32"/>
      <c r="Q8" s="26"/>
      <c r="R8" s="26"/>
      <c r="S8" s="6"/>
      <c r="T8" s="7"/>
      <c r="U8" s="8"/>
      <c r="V8" s="217"/>
      <c r="W8" s="10"/>
      <c r="X8" s="10"/>
      <c r="Y8" s="10"/>
      <c r="Z8" s="10"/>
      <c r="AA8" s="10"/>
      <c r="AB8" s="10"/>
    </row>
    <row r="9" spans="1:28" ht="28.35" customHeight="1" thickTop="1" thickBot="1" x14ac:dyDescent="0.25">
      <c r="B9" s="33"/>
      <c r="C9" s="288" t="s">
        <v>11</v>
      </c>
      <c r="D9" s="289"/>
      <c r="E9" s="290"/>
      <c r="F9" s="242" t="s">
        <v>12</v>
      </c>
      <c r="G9" s="242"/>
      <c r="H9" s="242"/>
      <c r="I9" s="242"/>
      <c r="J9" s="242"/>
      <c r="K9" s="242"/>
      <c r="L9" s="243" t="s">
        <v>13</v>
      </c>
      <c r="M9" s="243"/>
      <c r="N9" s="34"/>
      <c r="O9" s="34"/>
      <c r="P9" s="34"/>
      <c r="Q9" s="216"/>
      <c r="R9" s="216"/>
      <c r="S9" s="6"/>
      <c r="T9" s="8"/>
      <c r="U9" s="8"/>
      <c r="V9" s="217"/>
      <c r="W9" s="10"/>
      <c r="X9" s="10"/>
      <c r="Y9" s="10"/>
      <c r="Z9" s="10"/>
      <c r="AA9" s="10"/>
      <c r="AB9" s="10"/>
    </row>
    <row r="10" spans="1:28" s="44" customFormat="1" ht="45" customHeight="1" thickTop="1" thickBot="1" x14ac:dyDescent="0.25">
      <c r="A10" s="212"/>
      <c r="B10" s="35"/>
      <c r="C10" s="36" t="s">
        <v>14</v>
      </c>
      <c r="D10" s="283" t="s">
        <v>15</v>
      </c>
      <c r="E10" s="282" t="s">
        <v>129</v>
      </c>
      <c r="F10" s="280" t="s">
        <v>16</v>
      </c>
      <c r="G10" s="37" t="s">
        <v>17</v>
      </c>
      <c r="H10" s="37" t="s">
        <v>18</v>
      </c>
      <c r="I10" s="37" t="s">
        <v>126</v>
      </c>
      <c r="J10" s="38" t="s">
        <v>19</v>
      </c>
      <c r="K10" s="39" t="s">
        <v>19</v>
      </c>
      <c r="L10" s="40" t="s">
        <v>20</v>
      </c>
      <c r="M10" s="41" t="s">
        <v>21</v>
      </c>
      <c r="N10" s="76" t="s">
        <v>22</v>
      </c>
      <c r="O10" s="300" t="s">
        <v>22</v>
      </c>
      <c r="P10" s="301"/>
      <c r="Q10" s="42"/>
      <c r="R10" s="42"/>
      <c r="S10" s="308" t="s">
        <v>23</v>
      </c>
      <c r="T10" s="308"/>
      <c r="U10" s="308"/>
      <c r="V10" s="308"/>
      <c r="W10" s="43"/>
      <c r="X10" s="43"/>
      <c r="Y10" s="43"/>
      <c r="Z10" s="43"/>
      <c r="AA10" s="43"/>
      <c r="AB10" s="43"/>
    </row>
    <row r="11" spans="1:28" s="44" customFormat="1" ht="33.950000000000003" customHeight="1" thickTop="1" x14ac:dyDescent="0.2">
      <c r="A11" s="212"/>
      <c r="B11" s="45" t="s">
        <v>24</v>
      </c>
      <c r="C11" s="281" t="s">
        <v>25</v>
      </c>
      <c r="D11" s="284" t="s">
        <v>25</v>
      </c>
      <c r="E11" s="295" t="s">
        <v>25</v>
      </c>
      <c r="F11" s="291" t="s">
        <v>25</v>
      </c>
      <c r="G11" s="46" t="s">
        <v>25</v>
      </c>
      <c r="H11" s="46" t="s">
        <v>25</v>
      </c>
      <c r="I11" s="46" t="s">
        <v>25</v>
      </c>
      <c r="J11" s="46" t="s">
        <v>25</v>
      </c>
      <c r="K11" s="47" t="s">
        <v>25</v>
      </c>
      <c r="L11" s="46" t="s">
        <v>25</v>
      </c>
      <c r="M11" s="47" t="s">
        <v>26</v>
      </c>
      <c r="N11" s="304" t="s">
        <v>130</v>
      </c>
      <c r="O11" s="299" t="s">
        <v>131</v>
      </c>
      <c r="P11" s="303"/>
      <c r="Q11" s="42"/>
      <c r="R11" s="42"/>
      <c r="S11" s="308"/>
      <c r="T11" s="308"/>
      <c r="U11" s="308"/>
      <c r="V11" s="308"/>
      <c r="W11" s="43"/>
      <c r="X11" s="43"/>
      <c r="Y11" s="43"/>
      <c r="Z11" s="43"/>
      <c r="AA11" s="43"/>
      <c r="AB11" s="43"/>
    </row>
    <row r="12" spans="1:28" ht="36.75" customHeight="1" x14ac:dyDescent="0.2">
      <c r="B12" s="52" t="s">
        <v>27</v>
      </c>
      <c r="C12" s="53">
        <v>15</v>
      </c>
      <c r="D12" s="285">
        <v>20</v>
      </c>
      <c r="E12" s="324">
        <f>IF(L12="","",MIN(N(I12),(L12*10%)))</f>
        <v>1</v>
      </c>
      <c r="F12" s="292">
        <v>1</v>
      </c>
      <c r="G12" s="53">
        <v>1</v>
      </c>
      <c r="H12" s="53">
        <v>1</v>
      </c>
      <c r="I12" s="53">
        <v>1</v>
      </c>
      <c r="J12" s="53">
        <v>1</v>
      </c>
      <c r="K12" s="214">
        <v>1</v>
      </c>
      <c r="L12" s="173">
        <f>IF(SUM(C12:D12,F12:K12)=0,"",(SUM(C12:D12,F12:K12)))</f>
        <v>41</v>
      </c>
      <c r="M12" s="175">
        <f>IFERROR(IF((F12+G12+H12+I12+J12+K12)=0,IF(C12+D12+E12=0,"",1),(C12+D12+E12)/(C12+D12+F12+G12+H12+I12+J12+K12)),"")</f>
        <v>0.87804878048780488</v>
      </c>
      <c r="N12" s="77">
        <v>224200</v>
      </c>
      <c r="O12" s="302"/>
      <c r="P12" s="303"/>
      <c r="Q12" s="216"/>
      <c r="R12" s="216"/>
      <c r="S12" s="308"/>
      <c r="T12" s="308"/>
      <c r="U12" s="308"/>
      <c r="V12" s="308"/>
      <c r="W12" s="10"/>
      <c r="X12" s="10"/>
      <c r="Y12" s="10"/>
      <c r="Z12" s="10"/>
      <c r="AA12" s="10"/>
      <c r="AB12" s="10"/>
    </row>
    <row r="13" spans="1:28" ht="25.5" customHeight="1" x14ac:dyDescent="0.2">
      <c r="B13" s="52" t="s">
        <v>29</v>
      </c>
      <c r="C13" s="55">
        <v>5</v>
      </c>
      <c r="D13" s="286">
        <v>6</v>
      </c>
      <c r="E13" s="325">
        <f>IF(L13="","",MIN(N(I13),(L13*10%)))</f>
        <v>2.1</v>
      </c>
      <c r="F13" s="293">
        <v>1</v>
      </c>
      <c r="G13" s="55">
        <v>1</v>
      </c>
      <c r="H13" s="55">
        <v>1</v>
      </c>
      <c r="I13" s="55">
        <v>5</v>
      </c>
      <c r="J13" s="55">
        <v>1</v>
      </c>
      <c r="K13" s="215">
        <v>1</v>
      </c>
      <c r="L13" s="176">
        <f>IF(SUM(C13:D13,F13:K13)=0,"",(SUM(C13:D13,F13:K13)))</f>
        <v>21</v>
      </c>
      <c r="M13" s="174">
        <f>IFERROR(IF((F13+G13+H13+I13+J13+K13)=0,IF(C13+D13+E13=0,"",1),(C13+D13+E13)/(C13+D13+F13+G13+H13+I13+J13+K13)),"")</f>
        <v>0.62380952380952381</v>
      </c>
      <c r="N13" s="78">
        <v>226000</v>
      </c>
      <c r="O13" s="320">
        <v>224200</v>
      </c>
      <c r="P13" s="321"/>
      <c r="Q13" s="216"/>
      <c r="R13" s="216"/>
      <c r="S13" s="308" t="s">
        <v>28</v>
      </c>
      <c r="T13" s="308"/>
      <c r="U13" s="308"/>
      <c r="V13" s="308"/>
      <c r="W13" s="10"/>
      <c r="X13" s="10"/>
      <c r="Y13" s="10"/>
      <c r="Z13" s="10"/>
      <c r="AA13" s="10"/>
      <c r="AB13" s="10"/>
    </row>
    <row r="14" spans="1:28" ht="25.5" customHeight="1" thickBot="1" x14ac:dyDescent="0.25">
      <c r="B14" s="52" t="s">
        <v>30</v>
      </c>
      <c r="C14" s="53"/>
      <c r="D14" s="285"/>
      <c r="E14" s="324" t="str">
        <f t="shared" ref="E14:E42" si="0">IF(L14="","",MIN(N(I14),(L14*10%)))</f>
        <v/>
      </c>
      <c r="F14" s="292"/>
      <c r="G14" s="53"/>
      <c r="H14" s="53"/>
      <c r="I14" s="53"/>
      <c r="J14" s="53"/>
      <c r="K14" s="214"/>
      <c r="L14" s="173" t="str">
        <f t="shared" ref="L14:L42" si="1">IF(SUM(C14:D14,F14:K14)=0,"",(SUM(C14:D14,F14:K14)))</f>
        <v/>
      </c>
      <c r="M14" s="175" t="str">
        <f t="shared" ref="M14:M42" si="2">IFERROR(IF((F14+G14+H14+I14+J14+K14)=0,IF(C14+D14+E14=0,"",1),(C14+D14+E14)/(C14+D14+F14+G14+H14+I14+J14+K14)),"")</f>
        <v/>
      </c>
      <c r="N14" s="77"/>
      <c r="O14" s="322"/>
      <c r="P14" s="323"/>
      <c r="Q14" s="216"/>
      <c r="R14" s="216"/>
      <c r="S14" s="308"/>
      <c r="T14" s="308"/>
      <c r="U14" s="308"/>
      <c r="V14" s="308"/>
      <c r="W14" s="10"/>
      <c r="X14" s="10"/>
      <c r="Y14" s="10"/>
      <c r="Z14" s="10"/>
      <c r="AA14" s="10"/>
      <c r="AB14" s="10"/>
    </row>
    <row r="15" spans="1:28" ht="25.5" customHeight="1" thickTop="1" x14ac:dyDescent="0.2">
      <c r="B15" s="52" t="s">
        <v>31</v>
      </c>
      <c r="C15" s="55"/>
      <c r="D15" s="286"/>
      <c r="E15" s="325" t="str">
        <f t="shared" si="0"/>
        <v/>
      </c>
      <c r="F15" s="293"/>
      <c r="G15" s="55"/>
      <c r="H15" s="55"/>
      <c r="I15" s="55"/>
      <c r="J15" s="55"/>
      <c r="K15" s="215"/>
      <c r="L15" s="176" t="str">
        <f t="shared" si="1"/>
        <v/>
      </c>
      <c r="M15" s="174" t="str">
        <f t="shared" si="2"/>
        <v/>
      </c>
      <c r="N15" s="78"/>
      <c r="Q15" s="216"/>
      <c r="R15" s="216"/>
      <c r="S15" s="308"/>
      <c r="T15" s="308"/>
      <c r="U15" s="308"/>
      <c r="V15" s="308"/>
    </row>
    <row r="16" spans="1:28" ht="25.5" customHeight="1" x14ac:dyDescent="0.2">
      <c r="B16" s="52" t="s">
        <v>32</v>
      </c>
      <c r="C16" s="53"/>
      <c r="D16" s="285"/>
      <c r="E16" s="324" t="str">
        <f t="shared" si="0"/>
        <v/>
      </c>
      <c r="F16" s="292"/>
      <c r="G16" s="53"/>
      <c r="H16" s="53"/>
      <c r="I16" s="53"/>
      <c r="J16" s="53"/>
      <c r="K16" s="214"/>
      <c r="L16" s="173" t="str">
        <f t="shared" si="1"/>
        <v/>
      </c>
      <c r="M16" s="175" t="str">
        <f t="shared" si="2"/>
        <v/>
      </c>
      <c r="N16" s="77"/>
      <c r="Q16" s="216"/>
      <c r="R16" s="11"/>
      <c r="S16" s="308" t="s">
        <v>134</v>
      </c>
      <c r="T16" s="308"/>
      <c r="U16" s="308"/>
      <c r="V16" s="308"/>
    </row>
    <row r="17" spans="2:22" ht="25.5" customHeight="1" x14ac:dyDescent="0.2">
      <c r="B17" s="52" t="s">
        <v>33</v>
      </c>
      <c r="C17" s="55"/>
      <c r="D17" s="286"/>
      <c r="E17" s="325" t="str">
        <f t="shared" si="0"/>
        <v/>
      </c>
      <c r="F17" s="293"/>
      <c r="G17" s="55"/>
      <c r="H17" s="55"/>
      <c r="I17" s="55"/>
      <c r="J17" s="55"/>
      <c r="K17" s="215"/>
      <c r="L17" s="176" t="str">
        <f t="shared" si="1"/>
        <v/>
      </c>
      <c r="M17" s="174" t="str">
        <f t="shared" si="2"/>
        <v/>
      </c>
      <c r="N17" s="78"/>
      <c r="O17" s="34"/>
      <c r="P17" s="34"/>
      <c r="Q17" s="216"/>
      <c r="R17" s="11"/>
      <c r="S17" s="308"/>
      <c r="T17" s="308"/>
      <c r="U17" s="308"/>
      <c r="V17" s="308"/>
    </row>
    <row r="18" spans="2:22" ht="25.5" customHeight="1" x14ac:dyDescent="0.2">
      <c r="B18" s="52" t="s">
        <v>34</v>
      </c>
      <c r="C18" s="53"/>
      <c r="D18" s="285"/>
      <c r="E18" s="324" t="str">
        <f t="shared" si="0"/>
        <v/>
      </c>
      <c r="F18" s="292"/>
      <c r="G18" s="53"/>
      <c r="H18" s="53"/>
      <c r="I18" s="53"/>
      <c r="J18" s="53"/>
      <c r="K18" s="214"/>
      <c r="L18" s="173" t="str">
        <f t="shared" si="1"/>
        <v/>
      </c>
      <c r="M18" s="175" t="str">
        <f t="shared" si="2"/>
        <v/>
      </c>
      <c r="N18" s="77"/>
      <c r="O18" s="34"/>
      <c r="P18" s="34"/>
      <c r="Q18" s="216"/>
      <c r="R18" s="11"/>
      <c r="S18" s="308"/>
      <c r="T18" s="308"/>
      <c r="U18" s="308"/>
      <c r="V18" s="308"/>
    </row>
    <row r="19" spans="2:22" ht="25.5" customHeight="1" x14ac:dyDescent="0.2">
      <c r="B19" s="52" t="s">
        <v>35</v>
      </c>
      <c r="C19" s="55"/>
      <c r="D19" s="286"/>
      <c r="E19" s="325" t="str">
        <f t="shared" si="0"/>
        <v/>
      </c>
      <c r="F19" s="293"/>
      <c r="G19" s="55"/>
      <c r="H19" s="55"/>
      <c r="I19" s="55"/>
      <c r="J19" s="55"/>
      <c r="K19" s="215"/>
      <c r="L19" s="176" t="str">
        <f t="shared" si="1"/>
        <v/>
      </c>
      <c r="M19" s="174" t="str">
        <f t="shared" si="2"/>
        <v/>
      </c>
      <c r="N19" s="78"/>
      <c r="O19" s="34"/>
      <c r="P19" s="34"/>
      <c r="Q19" s="216"/>
      <c r="R19" s="216"/>
      <c r="S19" s="308" t="s">
        <v>135</v>
      </c>
      <c r="T19" s="308"/>
      <c r="U19" s="308"/>
      <c r="V19" s="308"/>
    </row>
    <row r="20" spans="2:22" ht="25.5" customHeight="1" x14ac:dyDescent="0.2">
      <c r="B20" s="52" t="s">
        <v>36</v>
      </c>
      <c r="C20" s="53"/>
      <c r="D20" s="285"/>
      <c r="E20" s="324" t="str">
        <f t="shared" si="0"/>
        <v/>
      </c>
      <c r="F20" s="292"/>
      <c r="G20" s="53"/>
      <c r="H20" s="53"/>
      <c r="I20" s="53"/>
      <c r="J20" s="53"/>
      <c r="K20" s="214"/>
      <c r="L20" s="173" t="str">
        <f t="shared" si="1"/>
        <v/>
      </c>
      <c r="M20" s="175" t="str">
        <f t="shared" si="2"/>
        <v/>
      </c>
      <c r="N20" s="77"/>
      <c r="O20" s="34"/>
      <c r="P20" s="34"/>
      <c r="Q20" s="216"/>
      <c r="R20" s="216"/>
      <c r="S20" s="308"/>
      <c r="T20" s="308"/>
      <c r="U20" s="308"/>
      <c r="V20" s="308"/>
    </row>
    <row r="21" spans="2:22" ht="25.5" customHeight="1" x14ac:dyDescent="0.2">
      <c r="B21" s="52" t="s">
        <v>37</v>
      </c>
      <c r="C21" s="55"/>
      <c r="D21" s="286"/>
      <c r="E21" s="325" t="str">
        <f t="shared" si="0"/>
        <v/>
      </c>
      <c r="F21" s="293"/>
      <c r="G21" s="55"/>
      <c r="H21" s="55"/>
      <c r="I21" s="55"/>
      <c r="J21" s="55"/>
      <c r="K21" s="215"/>
      <c r="L21" s="176" t="str">
        <f t="shared" si="1"/>
        <v/>
      </c>
      <c r="M21" s="174" t="str">
        <f t="shared" si="2"/>
        <v/>
      </c>
      <c r="N21" s="78"/>
      <c r="O21" s="34"/>
      <c r="P21" s="34"/>
      <c r="Q21" s="216"/>
      <c r="R21" s="216"/>
      <c r="S21" s="308"/>
      <c r="T21" s="308"/>
      <c r="U21" s="308"/>
      <c r="V21" s="308"/>
    </row>
    <row r="22" spans="2:22" ht="25.5" customHeight="1" x14ac:dyDescent="0.2">
      <c r="B22" s="52" t="s">
        <v>38</v>
      </c>
      <c r="C22" s="53"/>
      <c r="D22" s="285"/>
      <c r="E22" s="324" t="str">
        <f t="shared" si="0"/>
        <v/>
      </c>
      <c r="F22" s="292"/>
      <c r="G22" s="53"/>
      <c r="H22" s="53"/>
      <c r="I22" s="53"/>
      <c r="J22" s="53"/>
      <c r="K22" s="214"/>
      <c r="L22" s="173" t="str">
        <f t="shared" si="1"/>
        <v/>
      </c>
      <c r="M22" s="175" t="str">
        <f t="shared" si="2"/>
        <v/>
      </c>
      <c r="N22" s="77"/>
      <c r="O22" s="34"/>
      <c r="P22" s="34"/>
      <c r="Q22" s="216"/>
      <c r="R22" s="216"/>
      <c r="S22" s="2"/>
      <c r="T22" s="2"/>
      <c r="U22" s="3"/>
    </row>
    <row r="23" spans="2:22" ht="25.5" customHeight="1" x14ac:dyDescent="0.2">
      <c r="B23" s="52" t="s">
        <v>39</v>
      </c>
      <c r="C23" s="55"/>
      <c r="D23" s="286"/>
      <c r="E23" s="325" t="str">
        <f t="shared" si="0"/>
        <v/>
      </c>
      <c r="F23" s="293"/>
      <c r="G23" s="55"/>
      <c r="H23" s="55"/>
      <c r="I23" s="55"/>
      <c r="J23" s="55"/>
      <c r="K23" s="215"/>
      <c r="L23" s="176" t="str">
        <f t="shared" si="1"/>
        <v/>
      </c>
      <c r="M23" s="174" t="str">
        <f t="shared" si="2"/>
        <v/>
      </c>
      <c r="N23" s="78"/>
      <c r="O23" s="34"/>
      <c r="P23" s="34"/>
      <c r="Q23" s="216"/>
      <c r="R23" s="216"/>
      <c r="S23" s="2"/>
      <c r="T23" s="2"/>
      <c r="U23" s="3"/>
    </row>
    <row r="24" spans="2:22" ht="25.5" customHeight="1" x14ac:dyDescent="0.2">
      <c r="B24" s="52" t="s">
        <v>40</v>
      </c>
      <c r="C24" s="53"/>
      <c r="D24" s="285"/>
      <c r="E24" s="324" t="str">
        <f t="shared" si="0"/>
        <v/>
      </c>
      <c r="F24" s="292"/>
      <c r="G24" s="53"/>
      <c r="H24" s="53"/>
      <c r="I24" s="53"/>
      <c r="J24" s="53"/>
      <c r="K24" s="214"/>
      <c r="L24" s="173" t="str">
        <f t="shared" si="1"/>
        <v/>
      </c>
      <c r="M24" s="175" t="str">
        <f t="shared" si="2"/>
        <v/>
      </c>
      <c r="N24" s="77"/>
      <c r="O24" s="34"/>
      <c r="P24" s="34"/>
      <c r="Q24" s="216"/>
      <c r="R24" s="216"/>
      <c r="S24" s="2"/>
      <c r="T24" s="2"/>
      <c r="U24" s="3"/>
    </row>
    <row r="25" spans="2:22" ht="25.5" customHeight="1" x14ac:dyDescent="0.2">
      <c r="B25" s="52" t="s">
        <v>41</v>
      </c>
      <c r="C25" s="55"/>
      <c r="D25" s="286"/>
      <c r="E25" s="325" t="str">
        <f t="shared" si="0"/>
        <v/>
      </c>
      <c r="F25" s="293"/>
      <c r="G25" s="55"/>
      <c r="H25" s="55"/>
      <c r="I25" s="55"/>
      <c r="J25" s="55"/>
      <c r="K25" s="215"/>
      <c r="L25" s="176" t="str">
        <f t="shared" si="1"/>
        <v/>
      </c>
      <c r="M25" s="174" t="str">
        <f t="shared" si="2"/>
        <v/>
      </c>
      <c r="N25" s="78"/>
      <c r="O25" s="34"/>
      <c r="P25" s="34"/>
      <c r="Q25" s="216"/>
      <c r="R25" s="216"/>
      <c r="S25" s="2"/>
      <c r="T25" s="2"/>
      <c r="U25" s="3"/>
    </row>
    <row r="26" spans="2:22" ht="25.5" customHeight="1" x14ac:dyDescent="0.2">
      <c r="B26" s="52" t="s">
        <v>42</v>
      </c>
      <c r="C26" s="53"/>
      <c r="D26" s="285"/>
      <c r="E26" s="324" t="str">
        <f t="shared" si="0"/>
        <v/>
      </c>
      <c r="F26" s="292"/>
      <c r="G26" s="53"/>
      <c r="H26" s="53"/>
      <c r="I26" s="53"/>
      <c r="J26" s="53"/>
      <c r="K26" s="214"/>
      <c r="L26" s="173" t="str">
        <f t="shared" si="1"/>
        <v/>
      </c>
      <c r="M26" s="175" t="str">
        <f t="shared" si="2"/>
        <v/>
      </c>
      <c r="N26" s="77"/>
      <c r="O26" s="34"/>
      <c r="P26" s="34"/>
      <c r="Q26" s="216"/>
      <c r="R26" s="216"/>
      <c r="S26" s="2"/>
      <c r="T26" s="2"/>
      <c r="U26" s="3"/>
    </row>
    <row r="27" spans="2:22" ht="25.5" customHeight="1" x14ac:dyDescent="0.2">
      <c r="B27" s="52" t="s">
        <v>43</v>
      </c>
      <c r="C27" s="55"/>
      <c r="D27" s="286"/>
      <c r="E27" s="325" t="str">
        <f t="shared" si="0"/>
        <v/>
      </c>
      <c r="F27" s="293"/>
      <c r="G27" s="55"/>
      <c r="H27" s="55"/>
      <c r="I27" s="55"/>
      <c r="J27" s="55"/>
      <c r="K27" s="215"/>
      <c r="L27" s="176" t="str">
        <f t="shared" si="1"/>
        <v/>
      </c>
      <c r="M27" s="174" t="str">
        <f t="shared" si="2"/>
        <v/>
      </c>
      <c r="N27" s="78"/>
      <c r="O27" s="34"/>
      <c r="P27" s="34"/>
      <c r="Q27" s="216"/>
      <c r="R27" s="216"/>
      <c r="S27" s="2"/>
      <c r="T27" s="2"/>
      <c r="U27" s="3"/>
    </row>
    <row r="28" spans="2:22" ht="25.5" customHeight="1" x14ac:dyDescent="0.2">
      <c r="B28" s="52" t="s">
        <v>44</v>
      </c>
      <c r="C28" s="53"/>
      <c r="D28" s="285"/>
      <c r="E28" s="324" t="str">
        <f t="shared" si="0"/>
        <v/>
      </c>
      <c r="F28" s="292"/>
      <c r="G28" s="53"/>
      <c r="H28" s="53"/>
      <c r="I28" s="53"/>
      <c r="J28" s="53"/>
      <c r="K28" s="214"/>
      <c r="L28" s="173" t="str">
        <f t="shared" si="1"/>
        <v/>
      </c>
      <c r="M28" s="175" t="str">
        <f t="shared" si="2"/>
        <v/>
      </c>
      <c r="N28" s="77"/>
      <c r="O28" s="34"/>
      <c r="P28" s="34"/>
      <c r="Q28" s="216"/>
      <c r="R28" s="216"/>
      <c r="S28" s="2"/>
      <c r="T28" s="2"/>
      <c r="U28" s="3"/>
    </row>
    <row r="29" spans="2:22" ht="25.5" customHeight="1" x14ac:dyDescent="0.2">
      <c r="B29" s="52" t="s">
        <v>45</v>
      </c>
      <c r="C29" s="55"/>
      <c r="D29" s="286"/>
      <c r="E29" s="325" t="str">
        <f t="shared" si="0"/>
        <v/>
      </c>
      <c r="F29" s="293"/>
      <c r="G29" s="55"/>
      <c r="H29" s="55"/>
      <c r="I29" s="55"/>
      <c r="J29" s="55"/>
      <c r="K29" s="215"/>
      <c r="L29" s="176" t="str">
        <f t="shared" si="1"/>
        <v/>
      </c>
      <c r="M29" s="174" t="str">
        <f t="shared" si="2"/>
        <v/>
      </c>
      <c r="N29" s="78"/>
      <c r="O29" s="34"/>
      <c r="P29" s="34"/>
      <c r="Q29" s="216"/>
      <c r="R29" s="216"/>
      <c r="S29" s="2"/>
      <c r="T29" s="2"/>
      <c r="U29" s="3"/>
    </row>
    <row r="30" spans="2:22" ht="25.5" customHeight="1" x14ac:dyDescent="0.2">
      <c r="B30" s="52" t="s">
        <v>46</v>
      </c>
      <c r="C30" s="53"/>
      <c r="D30" s="285"/>
      <c r="E30" s="324" t="str">
        <f t="shared" si="0"/>
        <v/>
      </c>
      <c r="F30" s="292"/>
      <c r="G30" s="53"/>
      <c r="H30" s="53"/>
      <c r="I30" s="53"/>
      <c r="J30" s="53"/>
      <c r="K30" s="214"/>
      <c r="L30" s="173" t="str">
        <f t="shared" si="1"/>
        <v/>
      </c>
      <c r="M30" s="175" t="str">
        <f t="shared" si="2"/>
        <v/>
      </c>
      <c r="N30" s="77"/>
      <c r="O30" s="34"/>
      <c r="P30" s="34"/>
      <c r="Q30" s="216"/>
      <c r="R30" s="216"/>
      <c r="S30" s="2"/>
      <c r="T30" s="2"/>
      <c r="U30" s="3"/>
    </row>
    <row r="31" spans="2:22" ht="25.5" customHeight="1" x14ac:dyDescent="0.2">
      <c r="B31" s="52" t="s">
        <v>47</v>
      </c>
      <c r="C31" s="55"/>
      <c r="D31" s="286"/>
      <c r="E31" s="325" t="str">
        <f t="shared" si="0"/>
        <v/>
      </c>
      <c r="F31" s="293"/>
      <c r="G31" s="55"/>
      <c r="H31" s="55"/>
      <c r="I31" s="55"/>
      <c r="J31" s="55"/>
      <c r="K31" s="215"/>
      <c r="L31" s="176" t="str">
        <f t="shared" si="1"/>
        <v/>
      </c>
      <c r="M31" s="174" t="str">
        <f t="shared" si="2"/>
        <v/>
      </c>
      <c r="N31" s="78"/>
      <c r="O31" s="34"/>
      <c r="P31" s="34"/>
      <c r="Q31" s="216"/>
      <c r="R31" s="216"/>
      <c r="S31" s="2"/>
      <c r="T31" s="2"/>
      <c r="U31" s="3"/>
    </row>
    <row r="32" spans="2:22" ht="25.5" customHeight="1" x14ac:dyDescent="0.2">
      <c r="B32" s="52" t="s">
        <v>48</v>
      </c>
      <c r="C32" s="53"/>
      <c r="D32" s="285"/>
      <c r="E32" s="324" t="str">
        <f t="shared" si="0"/>
        <v/>
      </c>
      <c r="F32" s="292"/>
      <c r="G32" s="53"/>
      <c r="H32" s="53"/>
      <c r="I32" s="53"/>
      <c r="J32" s="53"/>
      <c r="K32" s="214"/>
      <c r="L32" s="173" t="str">
        <f t="shared" si="1"/>
        <v/>
      </c>
      <c r="M32" s="175" t="str">
        <f t="shared" si="2"/>
        <v/>
      </c>
      <c r="N32" s="77"/>
      <c r="O32" s="34"/>
      <c r="P32" s="34"/>
      <c r="Q32" s="216"/>
      <c r="R32" s="216"/>
      <c r="S32" s="2"/>
      <c r="T32" s="2"/>
      <c r="U32" s="3"/>
    </row>
    <row r="33" spans="1:21" ht="25.5" customHeight="1" x14ac:dyDescent="0.2">
      <c r="B33" s="52" t="s">
        <v>49</v>
      </c>
      <c r="C33" s="55"/>
      <c r="D33" s="286"/>
      <c r="E33" s="325" t="str">
        <f t="shared" si="0"/>
        <v/>
      </c>
      <c r="F33" s="293"/>
      <c r="G33" s="55"/>
      <c r="H33" s="55"/>
      <c r="I33" s="55"/>
      <c r="J33" s="55"/>
      <c r="K33" s="215"/>
      <c r="L33" s="176" t="str">
        <f t="shared" si="1"/>
        <v/>
      </c>
      <c r="M33" s="174" t="str">
        <f t="shared" si="2"/>
        <v/>
      </c>
      <c r="N33" s="78"/>
      <c r="O33" s="34"/>
      <c r="P33" s="34"/>
      <c r="Q33" s="216"/>
      <c r="R33" s="216"/>
      <c r="S33" s="2"/>
      <c r="T33" s="2"/>
      <c r="U33" s="3"/>
    </row>
    <row r="34" spans="1:21" ht="25.5" customHeight="1" x14ac:dyDescent="0.2">
      <c r="B34" s="52" t="s">
        <v>50</v>
      </c>
      <c r="C34" s="53"/>
      <c r="D34" s="285"/>
      <c r="E34" s="324" t="str">
        <f t="shared" si="0"/>
        <v/>
      </c>
      <c r="F34" s="292"/>
      <c r="G34" s="53"/>
      <c r="H34" s="53"/>
      <c r="I34" s="53"/>
      <c r="J34" s="53"/>
      <c r="K34" s="214"/>
      <c r="L34" s="173" t="str">
        <f t="shared" si="1"/>
        <v/>
      </c>
      <c r="M34" s="175" t="str">
        <f t="shared" si="2"/>
        <v/>
      </c>
      <c r="N34" s="77"/>
      <c r="O34" s="34"/>
      <c r="P34" s="34"/>
      <c r="Q34" s="216"/>
      <c r="R34" s="216"/>
      <c r="S34" s="2"/>
      <c r="T34" s="2"/>
      <c r="U34" s="3"/>
    </row>
    <row r="35" spans="1:21" ht="25.5" customHeight="1" x14ac:dyDescent="0.2">
      <c r="B35" s="52" t="s">
        <v>51</v>
      </c>
      <c r="C35" s="55"/>
      <c r="D35" s="286"/>
      <c r="E35" s="325" t="str">
        <f t="shared" si="0"/>
        <v/>
      </c>
      <c r="F35" s="293"/>
      <c r="G35" s="55"/>
      <c r="H35" s="55"/>
      <c r="I35" s="55"/>
      <c r="J35" s="55"/>
      <c r="K35" s="215"/>
      <c r="L35" s="176" t="str">
        <f t="shared" si="1"/>
        <v/>
      </c>
      <c r="M35" s="174" t="str">
        <f t="shared" si="2"/>
        <v/>
      </c>
      <c r="N35" s="78"/>
      <c r="O35" s="34"/>
      <c r="P35" s="34"/>
      <c r="Q35" s="216"/>
      <c r="R35" s="216"/>
      <c r="S35" s="2"/>
      <c r="T35" s="2"/>
      <c r="U35" s="3"/>
    </row>
    <row r="36" spans="1:21" ht="25.5" customHeight="1" x14ac:dyDescent="0.2">
      <c r="B36" s="52" t="s">
        <v>52</v>
      </c>
      <c r="C36" s="53"/>
      <c r="D36" s="285"/>
      <c r="E36" s="324" t="str">
        <f t="shared" si="0"/>
        <v/>
      </c>
      <c r="F36" s="292"/>
      <c r="G36" s="53"/>
      <c r="H36" s="53"/>
      <c r="I36" s="53"/>
      <c r="J36" s="53"/>
      <c r="K36" s="214"/>
      <c r="L36" s="173" t="str">
        <f t="shared" si="1"/>
        <v/>
      </c>
      <c r="M36" s="175" t="str">
        <f t="shared" si="2"/>
        <v/>
      </c>
      <c r="N36" s="77"/>
      <c r="O36" s="34"/>
      <c r="P36" s="34"/>
      <c r="Q36" s="216"/>
      <c r="R36" s="216"/>
      <c r="S36" s="2"/>
      <c r="T36" s="2"/>
      <c r="U36" s="3"/>
    </row>
    <row r="37" spans="1:21" ht="25.5" customHeight="1" x14ac:dyDescent="0.2">
      <c r="B37" s="52" t="s">
        <v>53</v>
      </c>
      <c r="C37" s="55"/>
      <c r="D37" s="286"/>
      <c r="E37" s="325" t="str">
        <f t="shared" si="0"/>
        <v/>
      </c>
      <c r="F37" s="293"/>
      <c r="G37" s="55"/>
      <c r="H37" s="55"/>
      <c r="I37" s="55"/>
      <c r="J37" s="55"/>
      <c r="K37" s="215"/>
      <c r="L37" s="176" t="str">
        <f t="shared" si="1"/>
        <v/>
      </c>
      <c r="M37" s="174" t="str">
        <f t="shared" si="2"/>
        <v/>
      </c>
      <c r="N37" s="78"/>
      <c r="O37" s="34"/>
      <c r="P37" s="34"/>
      <c r="Q37" s="216"/>
      <c r="R37" s="216"/>
      <c r="S37" s="2"/>
      <c r="T37" s="2"/>
      <c r="U37" s="3"/>
    </row>
    <row r="38" spans="1:21" ht="25.5" customHeight="1" x14ac:dyDescent="0.2">
      <c r="B38" s="52" t="s">
        <v>54</v>
      </c>
      <c r="C38" s="53"/>
      <c r="D38" s="285"/>
      <c r="E38" s="324" t="str">
        <f t="shared" si="0"/>
        <v/>
      </c>
      <c r="F38" s="292"/>
      <c r="G38" s="53"/>
      <c r="H38" s="53"/>
      <c r="I38" s="53"/>
      <c r="J38" s="53"/>
      <c r="K38" s="214"/>
      <c r="L38" s="173" t="str">
        <f t="shared" si="1"/>
        <v/>
      </c>
      <c r="M38" s="175" t="str">
        <f t="shared" si="2"/>
        <v/>
      </c>
      <c r="N38" s="77"/>
      <c r="O38" s="2"/>
      <c r="Q38" s="216"/>
      <c r="R38" s="216"/>
      <c r="S38" s="2"/>
      <c r="T38" s="2"/>
      <c r="U38" s="3"/>
    </row>
    <row r="39" spans="1:21" ht="25.5" customHeight="1" x14ac:dyDescent="0.2">
      <c r="B39" s="52" t="s">
        <v>55</v>
      </c>
      <c r="C39" s="55"/>
      <c r="D39" s="286"/>
      <c r="E39" s="325" t="str">
        <f t="shared" si="0"/>
        <v/>
      </c>
      <c r="F39" s="293"/>
      <c r="G39" s="55"/>
      <c r="H39" s="55"/>
      <c r="I39" s="55"/>
      <c r="J39" s="55"/>
      <c r="K39" s="215"/>
      <c r="L39" s="176" t="str">
        <f t="shared" si="1"/>
        <v/>
      </c>
      <c r="M39" s="174" t="str">
        <f t="shared" si="2"/>
        <v/>
      </c>
      <c r="N39" s="78"/>
      <c r="O39" s="302" t="s">
        <v>133</v>
      </c>
      <c r="P39" s="303"/>
      <c r="Q39" s="216"/>
      <c r="R39" s="216"/>
      <c r="S39" s="2"/>
      <c r="T39" s="2"/>
      <c r="U39" s="3"/>
    </row>
    <row r="40" spans="1:21" ht="25.5" customHeight="1" x14ac:dyDescent="0.2">
      <c r="B40" s="52" t="s">
        <v>56</v>
      </c>
      <c r="C40" s="53"/>
      <c r="D40" s="285"/>
      <c r="E40" s="324" t="str">
        <f t="shared" si="0"/>
        <v/>
      </c>
      <c r="F40" s="292"/>
      <c r="G40" s="53"/>
      <c r="H40" s="53"/>
      <c r="I40" s="53"/>
      <c r="J40" s="53"/>
      <c r="K40" s="214"/>
      <c r="L40" s="173" t="str">
        <f t="shared" si="1"/>
        <v/>
      </c>
      <c r="M40" s="175" t="str">
        <f t="shared" si="2"/>
        <v/>
      </c>
      <c r="N40" s="77"/>
      <c r="O40" s="302"/>
      <c r="P40" s="303"/>
      <c r="Q40" s="216"/>
      <c r="R40" s="216"/>
      <c r="S40" s="2"/>
      <c r="T40" s="2"/>
      <c r="U40" s="3"/>
    </row>
    <row r="41" spans="1:21" ht="25.5" customHeight="1" x14ac:dyDescent="0.2">
      <c r="B41" s="52" t="s">
        <v>57</v>
      </c>
      <c r="C41" s="55"/>
      <c r="D41" s="286"/>
      <c r="E41" s="325" t="str">
        <f t="shared" si="0"/>
        <v/>
      </c>
      <c r="F41" s="293"/>
      <c r="G41" s="55"/>
      <c r="H41" s="55"/>
      <c r="I41" s="55"/>
      <c r="J41" s="55"/>
      <c r="K41" s="215"/>
      <c r="L41" s="176" t="str">
        <f t="shared" si="1"/>
        <v/>
      </c>
      <c r="M41" s="174" t="str">
        <f t="shared" si="2"/>
        <v/>
      </c>
      <c r="N41" s="78"/>
      <c r="O41" s="320">
        <v>278200</v>
      </c>
      <c r="P41" s="321"/>
      <c r="Q41" s="216"/>
      <c r="R41" s="216"/>
      <c r="S41" s="2"/>
      <c r="T41" s="2"/>
      <c r="U41" s="3"/>
    </row>
    <row r="42" spans="1:21" ht="25.5" customHeight="1" thickBot="1" x14ac:dyDescent="0.25">
      <c r="B42" s="61" t="s">
        <v>58</v>
      </c>
      <c r="C42" s="62"/>
      <c r="D42" s="287"/>
      <c r="E42" s="324" t="str">
        <f t="shared" si="0"/>
        <v/>
      </c>
      <c r="F42" s="294"/>
      <c r="G42" s="62"/>
      <c r="H42" s="62"/>
      <c r="I42" s="62"/>
      <c r="J42" s="62"/>
      <c r="K42" s="63"/>
      <c r="L42" s="173" t="str">
        <f t="shared" si="1"/>
        <v/>
      </c>
      <c r="M42" s="175" t="str">
        <f t="shared" si="2"/>
        <v/>
      </c>
      <c r="N42" s="77">
        <v>278200</v>
      </c>
      <c r="O42" s="322"/>
      <c r="P42" s="323"/>
      <c r="Q42" s="216"/>
      <c r="R42" s="216"/>
      <c r="S42" s="2"/>
      <c r="T42" s="2"/>
      <c r="U42" s="3"/>
    </row>
    <row r="43" spans="1:21" ht="25.5" customHeight="1" thickTop="1" thickBot="1" x14ac:dyDescent="0.25">
      <c r="B43" s="179" t="s">
        <v>59</v>
      </c>
      <c r="C43" s="180">
        <f>IF(SUM(C12:C42)=0,0,SUM(C12:C42))</f>
        <v>20</v>
      </c>
      <c r="D43" s="180">
        <f>IF(SUM(D12:D42)=0,0,SUM(D12:D42))</f>
        <v>26</v>
      </c>
      <c r="E43" s="180">
        <f>IF(SUM(E12:E42)=0,0,SUM(E12:E42))</f>
        <v>3.1</v>
      </c>
      <c r="F43" s="296">
        <f>IF(SUM(F12:F42)=0,0,SUM(F12:F42))</f>
        <v>2</v>
      </c>
      <c r="G43" s="181">
        <f>IF(SUM(G12:G42)=0,0,SUM(G12:G42))</f>
        <v>2</v>
      </c>
      <c r="H43" s="181">
        <f>IF(SUM(H12:H42)=0,0,SUM(H12:H42))</f>
        <v>2</v>
      </c>
      <c r="I43" s="181">
        <f>IF(SUM(I12:I42)=0,0,SUM(I12:I42))</f>
        <v>6</v>
      </c>
      <c r="J43" s="181">
        <f>IF(SUM(J12:J42)=0,0,SUM(J12:J42))</f>
        <v>2</v>
      </c>
      <c r="K43" s="182">
        <f>IF(SUM(K12:K42)=0,0,SUM(K12:K42))</f>
        <v>2</v>
      </c>
      <c r="L43" s="177">
        <f>IF(SUM(L12:L42)=0,0,SUM(L12:L42))</f>
        <v>62</v>
      </c>
      <c r="M43" s="313">
        <f>IF((F43+G43+H43+I43+J43+K43)=0,IF(C43+D43=0,"",1),(C43+D43+E43)/(C43+D43+F43+G43+H43+I43+J43+K43))</f>
        <v>0.79193548387096779</v>
      </c>
      <c r="N43" s="183">
        <f>IF(SUM(N42-N12,N12,N42)=0,"",SUM(N42-N12))</f>
        <v>54000</v>
      </c>
      <c r="O43" s="305">
        <f>IF(O41-O13=0,0,O41-O13)</f>
        <v>54000</v>
      </c>
      <c r="P43" s="306"/>
      <c r="Q43" s="216"/>
      <c r="R43" s="216"/>
      <c r="S43" s="2"/>
      <c r="T43" s="2"/>
      <c r="U43" s="3"/>
    </row>
    <row r="44" spans="1:21" s="67" customFormat="1" ht="33.950000000000003" customHeight="1" thickTop="1" thickBot="1" x14ac:dyDescent="0.25">
      <c r="A44" s="212"/>
      <c r="C44" s="236" t="s">
        <v>60</v>
      </c>
      <c r="D44" s="236"/>
      <c r="E44" s="184">
        <f>IF(SUM(C43:E43)=0,"",SUM(C43:E43))</f>
        <v>49.1</v>
      </c>
      <c r="F44" s="185"/>
      <c r="G44" s="186"/>
      <c r="H44" s="185"/>
      <c r="I44" s="185"/>
      <c r="J44" s="187" t="s">
        <v>61</v>
      </c>
      <c r="K44" s="188">
        <f>IF(SUM(F43:K43)=0,"",SUM(F43:K43))</f>
        <v>16</v>
      </c>
      <c r="L44" s="237" t="s">
        <v>62</v>
      </c>
      <c r="M44" s="237"/>
      <c r="N44" s="298" t="s">
        <v>132</v>
      </c>
      <c r="O44" s="298"/>
      <c r="P44" s="298"/>
      <c r="Q44" s="297"/>
      <c r="R44" s="65"/>
      <c r="S44" s="66"/>
      <c r="T44" s="66"/>
      <c r="U44" s="66"/>
    </row>
    <row r="45" spans="1:21" s="212" customFormat="1" ht="14.1" customHeight="1" thickTop="1" x14ac:dyDescent="0.2">
      <c r="A45" s="230"/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68"/>
      <c r="S45" s="2"/>
      <c r="T45" s="2"/>
      <c r="U45" s="3"/>
    </row>
    <row r="46" spans="1:21" s="69" customFormat="1" ht="19.899999999999999" customHeight="1" x14ac:dyDescent="0.2">
      <c r="B46" s="231" t="s">
        <v>63</v>
      </c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70"/>
      <c r="R46" s="71"/>
      <c r="T46" s="72"/>
      <c r="U46" s="73"/>
    </row>
    <row r="47" spans="1:21" s="212" customFormat="1" ht="56.65" customHeight="1" x14ac:dyDescent="0.25">
      <c r="B47" s="74" t="s">
        <v>64</v>
      </c>
      <c r="C47" s="232"/>
      <c r="D47" s="232"/>
      <c r="E47" s="279"/>
      <c r="F47" s="233" t="s">
        <v>65</v>
      </c>
      <c r="G47" s="233"/>
      <c r="H47" s="234"/>
      <c r="I47" s="234"/>
      <c r="J47" s="234"/>
      <c r="K47" s="234"/>
      <c r="L47" s="234"/>
      <c r="M47" s="234"/>
      <c r="N47" s="234"/>
      <c r="O47" s="234"/>
      <c r="P47" s="64"/>
      <c r="T47" s="2"/>
      <c r="U47" s="3"/>
    </row>
    <row r="1048575" ht="12.95" customHeight="1" x14ac:dyDescent="0.2"/>
    <row r="1048576" ht="12.95" customHeight="1" x14ac:dyDescent="0.2"/>
  </sheetData>
  <sheetProtection algorithmName="SHA-512" hashValue="X1XBRDTiiVJ8k2Bc5KhJ9x8T82sEkFye4fq88cQ/aZkYpRYwko8oL8ToL0Sp0aWmU1R+99CLkMAoYt2RO8ic2w==" saltValue="w5YLVpF4cGRSN9GMzzUarg==" spinCount="100000" sheet="1" objects="1" scenarios="1"/>
  <mergeCells count="31">
    <mergeCell ref="A45:Q45"/>
    <mergeCell ref="B46:P46"/>
    <mergeCell ref="C47:D47"/>
    <mergeCell ref="F47:G47"/>
    <mergeCell ref="H47:O47"/>
    <mergeCell ref="S3:V6"/>
    <mergeCell ref="S19:V21"/>
    <mergeCell ref="O39:P40"/>
    <mergeCell ref="O41:P42"/>
    <mergeCell ref="O43:P43"/>
    <mergeCell ref="C44:D44"/>
    <mergeCell ref="L44:M44"/>
    <mergeCell ref="N44:P44"/>
    <mergeCell ref="O10:P10"/>
    <mergeCell ref="S10:V12"/>
    <mergeCell ref="O11:P12"/>
    <mergeCell ref="O13:P14"/>
    <mergeCell ref="S13:V15"/>
    <mergeCell ref="S16:V18"/>
    <mergeCell ref="C6:M6"/>
    <mergeCell ref="B7:F7"/>
    <mergeCell ref="H7:L7"/>
    <mergeCell ref="N7:P7"/>
    <mergeCell ref="C9:E9"/>
    <mergeCell ref="F9:K9"/>
    <mergeCell ref="L9:M9"/>
    <mergeCell ref="B1:K1"/>
    <mergeCell ref="N1:Q1"/>
    <mergeCell ref="A3:Q3"/>
    <mergeCell ref="B4:K4"/>
    <mergeCell ref="C5:M5"/>
  </mergeCells>
  <conditionalFormatting sqref="M12:M43">
    <cfRule type="expression" dxfId="21" priority="1">
      <formula>$M12&gt;=0.8</formula>
    </cfRule>
    <cfRule type="expression" dxfId="20" priority="2">
      <formula>$M12&lt;0.8</formula>
    </cfRule>
  </conditionalFormatting>
  <pageMargins left="0.59027777777777801" right="0.39374999999999999" top="0.47222222222222199" bottom="0.82638888888888895" header="0.39374999999999999" footer="0.39374999999999999"/>
  <pageSetup paperSize="9" scale="54" firstPageNumber="0" orientation="portrait" r:id="rId1"/>
  <headerFooter>
    <oddHeader>&amp;L&amp;G</oddHead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B4BFF-9C7E-47B1-B55A-2639FA511C3F}">
  <sheetPr>
    <pageSetUpPr fitToPage="1"/>
  </sheetPr>
  <dimension ref="A1:AMM1048575"/>
  <sheetViews>
    <sheetView topLeftCell="A29" zoomScale="85" zoomScaleNormal="85" zoomScalePageLayoutView="55" workbookViewId="0">
      <selection activeCell="H36" sqref="H36"/>
    </sheetView>
  </sheetViews>
  <sheetFormatPr baseColWidth="10" defaultColWidth="12.7109375" defaultRowHeight="12.75" x14ac:dyDescent="0.2"/>
  <cols>
    <col min="1" max="4" width="12.7109375" style="212"/>
    <col min="5" max="5" width="12.7109375" style="212" customWidth="1"/>
    <col min="6" max="8" width="12.7109375" style="212"/>
    <col min="9" max="9" width="12.7109375" style="212" customWidth="1"/>
    <col min="10" max="14" width="12.7109375" style="212"/>
    <col min="15" max="15" width="14.7109375" style="212" customWidth="1"/>
    <col min="16" max="16" width="14.7109375" style="2" customWidth="1"/>
    <col min="17" max="17" width="12.7109375" style="2"/>
    <col min="18" max="18" width="12.7109375" style="212"/>
    <col min="19" max="19" width="12.7109375" style="3"/>
    <col min="20" max="1027" width="12.7109375" style="212"/>
  </cols>
  <sheetData>
    <row r="1" spans="1:28" ht="34.9" customHeight="1" x14ac:dyDescent="0.25"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5"/>
      <c r="M1" s="5"/>
      <c r="N1" s="245" t="s">
        <v>0</v>
      </c>
      <c r="O1" s="245"/>
      <c r="P1" s="245"/>
      <c r="Q1" s="245"/>
      <c r="R1" s="5"/>
      <c r="S1" s="307" t="s">
        <v>1</v>
      </c>
      <c r="T1" s="7"/>
      <c r="U1" s="93"/>
      <c r="V1" s="217"/>
      <c r="W1" s="10"/>
      <c r="X1" s="10"/>
      <c r="Y1" s="10"/>
      <c r="Z1" s="10"/>
      <c r="AA1" s="10"/>
      <c r="AB1" s="10"/>
    </row>
    <row r="2" spans="1:28" ht="5.65" customHeight="1" x14ac:dyDescent="0.25">
      <c r="B2" s="2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/>
      <c r="U2" s="8"/>
      <c r="V2" s="217"/>
      <c r="W2" s="10"/>
      <c r="X2" s="10"/>
      <c r="Y2" s="10"/>
      <c r="Z2" s="10"/>
      <c r="AA2" s="10"/>
      <c r="AB2" s="10"/>
    </row>
    <row r="3" spans="1:28" s="212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5"/>
      <c r="S3" s="309" t="s">
        <v>2</v>
      </c>
      <c r="T3" s="309"/>
      <c r="U3" s="309"/>
      <c r="V3" s="309"/>
      <c r="W3" s="10"/>
      <c r="X3" s="10"/>
      <c r="Y3" s="10"/>
      <c r="Z3" s="10"/>
      <c r="AA3" s="10"/>
      <c r="AB3" s="10"/>
    </row>
    <row r="4" spans="1:28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246"/>
      <c r="K4" s="246"/>
      <c r="L4" s="11"/>
      <c r="M4" s="11"/>
      <c r="N4" s="11"/>
      <c r="O4" s="11"/>
      <c r="P4" s="12"/>
      <c r="Q4" s="12"/>
      <c r="R4" s="13"/>
      <c r="S4" s="309"/>
      <c r="T4" s="309"/>
      <c r="U4" s="309"/>
      <c r="V4" s="309"/>
      <c r="W4" s="10"/>
      <c r="X4" s="10"/>
      <c r="Y4" s="10"/>
      <c r="Z4" s="10"/>
      <c r="AA4" s="10"/>
      <c r="AB4" s="10"/>
    </row>
    <row r="5" spans="1:28" ht="28.35" customHeight="1" x14ac:dyDescent="0.2">
      <c r="A5" s="14"/>
      <c r="B5" s="15" t="s">
        <v>4</v>
      </c>
      <c r="C5" s="238" t="s">
        <v>5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16"/>
      <c r="O5" s="16"/>
      <c r="P5" s="17"/>
      <c r="Q5" s="18"/>
      <c r="R5" s="19"/>
      <c r="S5" s="309"/>
      <c r="T5" s="309"/>
      <c r="U5" s="309"/>
      <c r="V5" s="309"/>
      <c r="W5" s="10"/>
      <c r="X5" s="10"/>
      <c r="Y5" s="10"/>
      <c r="Z5" s="10"/>
      <c r="AA5" s="10"/>
      <c r="AB5" s="10"/>
    </row>
    <row r="6" spans="1:28" ht="28.35" customHeight="1" x14ac:dyDescent="0.2">
      <c r="A6" s="14"/>
      <c r="B6" s="15" t="s">
        <v>6</v>
      </c>
      <c r="C6" s="238" t="s">
        <v>7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0"/>
      <c r="O6" s="20"/>
      <c r="P6" s="21"/>
      <c r="Q6" s="21"/>
      <c r="R6" s="216"/>
      <c r="S6" s="309"/>
      <c r="T6" s="309"/>
      <c r="U6" s="309"/>
      <c r="V6" s="309"/>
      <c r="W6" s="10"/>
      <c r="X6" s="10"/>
      <c r="Y6" s="10"/>
      <c r="Z6" s="10"/>
      <c r="AA6" s="10"/>
      <c r="AB6" s="10"/>
    </row>
    <row r="7" spans="1:28" ht="28.35" customHeight="1" x14ac:dyDescent="0.4">
      <c r="A7" s="14"/>
      <c r="B7" s="239" t="s">
        <v>8</v>
      </c>
      <c r="C7" s="239"/>
      <c r="D7" s="239"/>
      <c r="E7" s="239"/>
      <c r="F7" s="239"/>
      <c r="G7" s="24">
        <v>2026</v>
      </c>
      <c r="H7" s="240" t="s">
        <v>70</v>
      </c>
      <c r="I7" s="240"/>
      <c r="J7" s="240"/>
      <c r="K7" s="240"/>
      <c r="L7" s="240"/>
      <c r="M7" s="213"/>
      <c r="N7" s="241" t="s">
        <v>10</v>
      </c>
      <c r="O7" s="241"/>
      <c r="P7" s="241"/>
      <c r="Q7" s="26"/>
      <c r="R7" s="26"/>
      <c r="S7" s="6"/>
      <c r="T7" s="7"/>
      <c r="U7" s="8"/>
      <c r="V7" s="217"/>
      <c r="W7" s="10"/>
      <c r="X7" s="10"/>
      <c r="Y7" s="10"/>
      <c r="Z7" s="10"/>
      <c r="AA7" s="10"/>
      <c r="AB7" s="10"/>
    </row>
    <row r="8" spans="1:28" ht="14.1" customHeight="1" thickBot="1" x14ac:dyDescent="0.3">
      <c r="B8" s="27"/>
      <c r="C8" s="28"/>
      <c r="D8" s="28"/>
      <c r="E8" s="28"/>
      <c r="F8" s="28"/>
      <c r="G8" s="29"/>
      <c r="H8" s="30"/>
      <c r="I8" s="30"/>
      <c r="J8" s="216"/>
      <c r="K8" s="31"/>
      <c r="L8" s="31"/>
      <c r="M8" s="31"/>
      <c r="N8" s="31"/>
      <c r="O8" s="31"/>
      <c r="P8" s="32"/>
      <c r="Q8" s="26"/>
      <c r="R8" s="26"/>
      <c r="S8" s="6"/>
      <c r="T8" s="7"/>
      <c r="U8" s="8"/>
      <c r="V8" s="217"/>
      <c r="W8" s="10"/>
      <c r="X8" s="10"/>
      <c r="Y8" s="10"/>
      <c r="Z8" s="10"/>
      <c r="AA8" s="10"/>
      <c r="AB8" s="10"/>
    </row>
    <row r="9" spans="1:28" ht="28.35" customHeight="1" thickTop="1" thickBot="1" x14ac:dyDescent="0.25">
      <c r="B9" s="33"/>
      <c r="C9" s="288" t="s">
        <v>11</v>
      </c>
      <c r="D9" s="289"/>
      <c r="E9" s="290"/>
      <c r="F9" s="242" t="s">
        <v>12</v>
      </c>
      <c r="G9" s="242"/>
      <c r="H9" s="242"/>
      <c r="I9" s="242"/>
      <c r="J9" s="242"/>
      <c r="K9" s="242"/>
      <c r="L9" s="243" t="s">
        <v>13</v>
      </c>
      <c r="M9" s="243"/>
      <c r="N9" s="34"/>
      <c r="O9" s="34"/>
      <c r="P9" s="34"/>
      <c r="Q9" s="216"/>
      <c r="R9" s="216"/>
      <c r="S9" s="6"/>
      <c r="T9" s="8"/>
      <c r="U9" s="8"/>
      <c r="V9" s="217"/>
      <c r="W9" s="10"/>
      <c r="X9" s="10"/>
      <c r="Y9" s="10"/>
      <c r="Z9" s="10"/>
      <c r="AA9" s="10"/>
      <c r="AB9" s="10"/>
    </row>
    <row r="10" spans="1:28" s="44" customFormat="1" ht="45" customHeight="1" thickTop="1" thickBot="1" x14ac:dyDescent="0.25">
      <c r="A10" s="212"/>
      <c r="B10" s="35"/>
      <c r="C10" s="36" t="s">
        <v>14</v>
      </c>
      <c r="D10" s="283" t="s">
        <v>15</v>
      </c>
      <c r="E10" s="282" t="s">
        <v>129</v>
      </c>
      <c r="F10" s="280" t="s">
        <v>16</v>
      </c>
      <c r="G10" s="37" t="s">
        <v>17</v>
      </c>
      <c r="H10" s="37" t="s">
        <v>18</v>
      </c>
      <c r="I10" s="37" t="s">
        <v>126</v>
      </c>
      <c r="J10" s="38" t="s">
        <v>19</v>
      </c>
      <c r="K10" s="39" t="s">
        <v>19</v>
      </c>
      <c r="L10" s="40" t="s">
        <v>20</v>
      </c>
      <c r="M10" s="41" t="s">
        <v>21</v>
      </c>
      <c r="N10" s="76" t="s">
        <v>22</v>
      </c>
      <c r="O10" s="300" t="s">
        <v>22</v>
      </c>
      <c r="P10" s="301"/>
      <c r="Q10" s="42"/>
      <c r="R10" s="42"/>
      <c r="S10" s="308" t="s">
        <v>23</v>
      </c>
      <c r="T10" s="308"/>
      <c r="U10" s="308"/>
      <c r="V10" s="308"/>
      <c r="W10" s="43"/>
      <c r="X10" s="43"/>
      <c r="Y10" s="43"/>
      <c r="Z10" s="43"/>
      <c r="AA10" s="43"/>
      <c r="AB10" s="43"/>
    </row>
    <row r="11" spans="1:28" s="44" customFormat="1" ht="33.950000000000003" customHeight="1" thickTop="1" x14ac:dyDescent="0.2">
      <c r="A11" s="212"/>
      <c r="B11" s="45" t="s">
        <v>24</v>
      </c>
      <c r="C11" s="281" t="s">
        <v>25</v>
      </c>
      <c r="D11" s="284" t="s">
        <v>25</v>
      </c>
      <c r="E11" s="295" t="s">
        <v>25</v>
      </c>
      <c r="F11" s="291" t="s">
        <v>25</v>
      </c>
      <c r="G11" s="46" t="s">
        <v>25</v>
      </c>
      <c r="H11" s="46" t="s">
        <v>25</v>
      </c>
      <c r="I11" s="46" t="s">
        <v>25</v>
      </c>
      <c r="J11" s="46" t="s">
        <v>25</v>
      </c>
      <c r="K11" s="47" t="s">
        <v>25</v>
      </c>
      <c r="L11" s="46" t="s">
        <v>25</v>
      </c>
      <c r="M11" s="47" t="s">
        <v>26</v>
      </c>
      <c r="N11" s="304" t="s">
        <v>130</v>
      </c>
      <c r="O11" s="299" t="s">
        <v>131</v>
      </c>
      <c r="P11" s="303"/>
      <c r="Q11" s="42"/>
      <c r="R11" s="42"/>
      <c r="S11" s="308"/>
      <c r="T11" s="308"/>
      <c r="U11" s="308"/>
      <c r="V11" s="308"/>
      <c r="W11" s="43"/>
      <c r="X11" s="43"/>
      <c r="Y11" s="43"/>
      <c r="Z11" s="43"/>
      <c r="AA11" s="43"/>
      <c r="AB11" s="43"/>
    </row>
    <row r="12" spans="1:28" ht="36.75" customHeight="1" x14ac:dyDescent="0.2">
      <c r="B12" s="52" t="s">
        <v>27</v>
      </c>
      <c r="C12" s="53">
        <v>15</v>
      </c>
      <c r="D12" s="285">
        <v>20</v>
      </c>
      <c r="E12" s="324">
        <f>IF(L12="","",MIN(N(I12),(L12*10%)))</f>
        <v>1</v>
      </c>
      <c r="F12" s="292">
        <v>1</v>
      </c>
      <c r="G12" s="53">
        <v>1</v>
      </c>
      <c r="H12" s="53">
        <v>1</v>
      </c>
      <c r="I12" s="53">
        <v>1</v>
      </c>
      <c r="J12" s="53">
        <v>1</v>
      </c>
      <c r="K12" s="214">
        <v>1</v>
      </c>
      <c r="L12" s="173">
        <f>IF(SUM(C12:D12,F12:K12)=0,"",(SUM(C12:D12,F12:K12)))</f>
        <v>41</v>
      </c>
      <c r="M12" s="175">
        <f>IFERROR(IF((F12+G12+H12+I12+J12+K12)=0,IF(C12+D12+E12=0,"",1),(C12+D12+E12)/(C12+D12+F12+G12+H12+I12+J12+K12)),"")</f>
        <v>0.87804878048780488</v>
      </c>
      <c r="N12" s="77">
        <v>280000</v>
      </c>
      <c r="O12" s="302"/>
      <c r="P12" s="303"/>
      <c r="Q12" s="216"/>
      <c r="R12" s="216"/>
      <c r="S12" s="308"/>
      <c r="T12" s="308"/>
      <c r="U12" s="308"/>
      <c r="V12" s="308"/>
      <c r="W12" s="10"/>
      <c r="X12" s="10"/>
      <c r="Y12" s="10"/>
      <c r="Z12" s="10"/>
      <c r="AA12" s="10"/>
      <c r="AB12" s="10"/>
    </row>
    <row r="13" spans="1:28" ht="25.5" customHeight="1" x14ac:dyDescent="0.2">
      <c r="B13" s="52" t="s">
        <v>29</v>
      </c>
      <c r="C13" s="55">
        <v>6</v>
      </c>
      <c r="D13" s="286">
        <v>7</v>
      </c>
      <c r="E13" s="325">
        <f>IF(L13="","",MIN(N(I13),(L13*10%)))</f>
        <v>2.3000000000000003</v>
      </c>
      <c r="F13" s="293">
        <v>1</v>
      </c>
      <c r="G13" s="55">
        <v>1</v>
      </c>
      <c r="H13" s="55">
        <v>1</v>
      </c>
      <c r="I13" s="55">
        <v>5</v>
      </c>
      <c r="J13" s="55">
        <v>1</v>
      </c>
      <c r="K13" s="215">
        <v>1</v>
      </c>
      <c r="L13" s="176">
        <f>IF(SUM(C13:D13,F13:K13)=0,"",(SUM(C13:D13,F13:K13)))</f>
        <v>23</v>
      </c>
      <c r="M13" s="174">
        <f>IFERROR(IF((F13+G13+H13+I13+J13+K13)=0,IF(C13+D13+E13=0,"",1),(C13+D13+E13)/(C13+D13+F13+G13+H13+I13+J13+K13)),"")</f>
        <v>0.66521739130434787</v>
      </c>
      <c r="N13" s="78">
        <v>281800</v>
      </c>
      <c r="O13" s="320">
        <v>280000</v>
      </c>
      <c r="P13" s="321"/>
      <c r="Q13" s="216"/>
      <c r="R13" s="216"/>
      <c r="S13" s="308" t="s">
        <v>28</v>
      </c>
      <c r="T13" s="308"/>
      <c r="U13" s="308"/>
      <c r="V13" s="308"/>
      <c r="W13" s="10"/>
      <c r="X13" s="10"/>
      <c r="Y13" s="10"/>
      <c r="Z13" s="10"/>
      <c r="AA13" s="10"/>
      <c r="AB13" s="10"/>
    </row>
    <row r="14" spans="1:28" ht="25.5" customHeight="1" thickBot="1" x14ac:dyDescent="0.25">
      <c r="B14" s="52" t="s">
        <v>30</v>
      </c>
      <c r="C14" s="53"/>
      <c r="D14" s="285"/>
      <c r="E14" s="324" t="str">
        <f t="shared" ref="E14:E41" si="0">IF(L14="","",MIN(N(I14),(L14*10%)))</f>
        <v/>
      </c>
      <c r="F14" s="292"/>
      <c r="G14" s="53"/>
      <c r="H14" s="53"/>
      <c r="I14" s="53"/>
      <c r="J14" s="53"/>
      <c r="K14" s="214"/>
      <c r="L14" s="173" t="str">
        <f t="shared" ref="L14:L41" si="1">IF(SUM(C14:D14,F14:K14)=0,"",(SUM(C14:D14,F14:K14)))</f>
        <v/>
      </c>
      <c r="M14" s="175" t="str">
        <f t="shared" ref="M14:M41" si="2">IFERROR(IF((F14+G14+H14+I14+J14+K14)=0,IF(C14+D14+E14=0,"",1),(C14+D14+E14)/(C14+D14+F14+G14+H14+I14+J14+K14)),"")</f>
        <v/>
      </c>
      <c r="N14" s="77"/>
      <c r="O14" s="322"/>
      <c r="P14" s="323"/>
      <c r="Q14" s="216"/>
      <c r="R14" s="216"/>
      <c r="S14" s="308"/>
      <c r="T14" s="308"/>
      <c r="U14" s="308"/>
      <c r="V14" s="308"/>
      <c r="W14" s="10"/>
      <c r="X14" s="10"/>
      <c r="Y14" s="10"/>
      <c r="Z14" s="10"/>
      <c r="AA14" s="10"/>
      <c r="AB14" s="10"/>
    </row>
    <row r="15" spans="1:28" ht="25.5" customHeight="1" thickTop="1" x14ac:dyDescent="0.2">
      <c r="B15" s="52" t="s">
        <v>31</v>
      </c>
      <c r="C15" s="55"/>
      <c r="D15" s="286"/>
      <c r="E15" s="325" t="str">
        <f t="shared" si="0"/>
        <v/>
      </c>
      <c r="F15" s="293"/>
      <c r="G15" s="55"/>
      <c r="H15" s="55"/>
      <c r="I15" s="55"/>
      <c r="J15" s="55"/>
      <c r="K15" s="215"/>
      <c r="L15" s="176" t="str">
        <f t="shared" si="1"/>
        <v/>
      </c>
      <c r="M15" s="174" t="str">
        <f t="shared" si="2"/>
        <v/>
      </c>
      <c r="N15" s="78"/>
      <c r="Q15" s="216"/>
      <c r="R15" s="216"/>
      <c r="S15" s="308"/>
      <c r="T15" s="308"/>
      <c r="U15" s="308"/>
      <c r="V15" s="308"/>
    </row>
    <row r="16" spans="1:28" ht="25.5" customHeight="1" x14ac:dyDescent="0.2">
      <c r="B16" s="52" t="s">
        <v>32</v>
      </c>
      <c r="C16" s="53"/>
      <c r="D16" s="285"/>
      <c r="E16" s="324" t="str">
        <f t="shared" si="0"/>
        <v/>
      </c>
      <c r="F16" s="292"/>
      <c r="G16" s="53"/>
      <c r="H16" s="53"/>
      <c r="I16" s="53"/>
      <c r="J16" s="53"/>
      <c r="K16" s="214"/>
      <c r="L16" s="173" t="str">
        <f t="shared" si="1"/>
        <v/>
      </c>
      <c r="M16" s="175" t="str">
        <f t="shared" si="2"/>
        <v/>
      </c>
      <c r="N16" s="77"/>
      <c r="Q16" s="216"/>
      <c r="R16" s="11"/>
      <c r="S16" s="308" t="s">
        <v>134</v>
      </c>
      <c r="T16" s="308"/>
      <c r="U16" s="308"/>
      <c r="V16" s="308"/>
    </row>
    <row r="17" spans="2:22" ht="25.5" customHeight="1" x14ac:dyDescent="0.2">
      <c r="B17" s="52" t="s">
        <v>33</v>
      </c>
      <c r="C17" s="55"/>
      <c r="D17" s="286"/>
      <c r="E17" s="325" t="str">
        <f t="shared" si="0"/>
        <v/>
      </c>
      <c r="F17" s="293"/>
      <c r="G17" s="55"/>
      <c r="H17" s="55"/>
      <c r="I17" s="55"/>
      <c r="J17" s="55"/>
      <c r="K17" s="215"/>
      <c r="L17" s="176" t="str">
        <f t="shared" si="1"/>
        <v/>
      </c>
      <c r="M17" s="174" t="str">
        <f t="shared" si="2"/>
        <v/>
      </c>
      <c r="N17" s="78"/>
      <c r="O17" s="34"/>
      <c r="P17" s="34"/>
      <c r="Q17" s="216"/>
      <c r="R17" s="11"/>
      <c r="S17" s="308"/>
      <c r="T17" s="308"/>
      <c r="U17" s="308"/>
      <c r="V17" s="308"/>
    </row>
    <row r="18" spans="2:22" ht="25.5" customHeight="1" x14ac:dyDescent="0.2">
      <c r="B18" s="52" t="s">
        <v>34</v>
      </c>
      <c r="C18" s="53"/>
      <c r="D18" s="285"/>
      <c r="E18" s="324" t="str">
        <f t="shared" si="0"/>
        <v/>
      </c>
      <c r="F18" s="292"/>
      <c r="G18" s="53"/>
      <c r="H18" s="53"/>
      <c r="I18" s="53"/>
      <c r="J18" s="53"/>
      <c r="K18" s="214"/>
      <c r="L18" s="173" t="str">
        <f t="shared" si="1"/>
        <v/>
      </c>
      <c r="M18" s="175" t="str">
        <f t="shared" si="2"/>
        <v/>
      </c>
      <c r="N18" s="77"/>
      <c r="O18" s="34"/>
      <c r="P18" s="34"/>
      <c r="Q18" s="216"/>
      <c r="R18" s="11"/>
      <c r="S18" s="308"/>
      <c r="T18" s="308"/>
      <c r="U18" s="308"/>
      <c r="V18" s="308"/>
    </row>
    <row r="19" spans="2:22" ht="25.5" customHeight="1" x14ac:dyDescent="0.2">
      <c r="B19" s="52" t="s">
        <v>35</v>
      </c>
      <c r="C19" s="55"/>
      <c r="D19" s="286"/>
      <c r="E19" s="325" t="str">
        <f t="shared" si="0"/>
        <v/>
      </c>
      <c r="F19" s="293"/>
      <c r="G19" s="55"/>
      <c r="H19" s="55"/>
      <c r="I19" s="55"/>
      <c r="J19" s="55"/>
      <c r="K19" s="215"/>
      <c r="L19" s="176" t="str">
        <f t="shared" si="1"/>
        <v/>
      </c>
      <c r="M19" s="174" t="str">
        <f t="shared" si="2"/>
        <v/>
      </c>
      <c r="N19" s="78"/>
      <c r="O19" s="34"/>
      <c r="P19" s="34"/>
      <c r="Q19" s="216"/>
      <c r="R19" s="216"/>
      <c r="S19" s="308" t="s">
        <v>135</v>
      </c>
      <c r="T19" s="308"/>
      <c r="U19" s="308"/>
      <c r="V19" s="308"/>
    </row>
    <row r="20" spans="2:22" ht="25.5" customHeight="1" x14ac:dyDescent="0.2">
      <c r="B20" s="52" t="s">
        <v>36</v>
      </c>
      <c r="C20" s="53"/>
      <c r="D20" s="285"/>
      <c r="E20" s="324" t="str">
        <f t="shared" si="0"/>
        <v/>
      </c>
      <c r="F20" s="292"/>
      <c r="G20" s="53"/>
      <c r="H20" s="53"/>
      <c r="I20" s="53"/>
      <c r="J20" s="53"/>
      <c r="K20" s="214"/>
      <c r="L20" s="173" t="str">
        <f t="shared" si="1"/>
        <v/>
      </c>
      <c r="M20" s="175" t="str">
        <f t="shared" si="2"/>
        <v/>
      </c>
      <c r="N20" s="77"/>
      <c r="O20" s="34"/>
      <c r="P20" s="34"/>
      <c r="Q20" s="216"/>
      <c r="R20" s="216"/>
      <c r="S20" s="308"/>
      <c r="T20" s="308"/>
      <c r="U20" s="308"/>
      <c r="V20" s="308"/>
    </row>
    <row r="21" spans="2:22" ht="25.5" customHeight="1" x14ac:dyDescent="0.2">
      <c r="B21" s="52" t="s">
        <v>37</v>
      </c>
      <c r="C21" s="55"/>
      <c r="D21" s="286"/>
      <c r="E21" s="325" t="str">
        <f t="shared" si="0"/>
        <v/>
      </c>
      <c r="F21" s="293"/>
      <c r="G21" s="55"/>
      <c r="H21" s="55"/>
      <c r="I21" s="55"/>
      <c r="J21" s="55"/>
      <c r="K21" s="215"/>
      <c r="L21" s="176" t="str">
        <f t="shared" si="1"/>
        <v/>
      </c>
      <c r="M21" s="174" t="str">
        <f t="shared" si="2"/>
        <v/>
      </c>
      <c r="N21" s="78"/>
      <c r="O21" s="34"/>
      <c r="P21" s="34"/>
      <c r="Q21" s="216"/>
      <c r="R21" s="216"/>
      <c r="S21" s="308"/>
      <c r="T21" s="308"/>
      <c r="U21" s="308"/>
      <c r="V21" s="308"/>
    </row>
    <row r="22" spans="2:22" ht="25.5" customHeight="1" x14ac:dyDescent="0.2">
      <c r="B22" s="52" t="s">
        <v>38</v>
      </c>
      <c r="C22" s="53"/>
      <c r="D22" s="285"/>
      <c r="E22" s="324" t="str">
        <f t="shared" si="0"/>
        <v/>
      </c>
      <c r="F22" s="292"/>
      <c r="G22" s="53"/>
      <c r="H22" s="53"/>
      <c r="I22" s="53"/>
      <c r="J22" s="53"/>
      <c r="K22" s="214"/>
      <c r="L22" s="173" t="str">
        <f t="shared" si="1"/>
        <v/>
      </c>
      <c r="M22" s="175" t="str">
        <f t="shared" si="2"/>
        <v/>
      </c>
      <c r="N22" s="77"/>
      <c r="O22" s="34"/>
      <c r="P22" s="34"/>
      <c r="Q22" s="216"/>
      <c r="R22" s="216"/>
      <c r="S22" s="2"/>
      <c r="T22" s="2"/>
      <c r="U22" s="3"/>
    </row>
    <row r="23" spans="2:22" ht="25.5" customHeight="1" x14ac:dyDescent="0.2">
      <c r="B23" s="52" t="s">
        <v>39</v>
      </c>
      <c r="C23" s="55"/>
      <c r="D23" s="286"/>
      <c r="E23" s="325" t="str">
        <f t="shared" si="0"/>
        <v/>
      </c>
      <c r="F23" s="293"/>
      <c r="G23" s="55"/>
      <c r="H23" s="55"/>
      <c r="I23" s="55"/>
      <c r="J23" s="55"/>
      <c r="K23" s="215"/>
      <c r="L23" s="176" t="str">
        <f t="shared" si="1"/>
        <v/>
      </c>
      <c r="M23" s="174" t="str">
        <f t="shared" si="2"/>
        <v/>
      </c>
      <c r="N23" s="78"/>
      <c r="O23" s="34"/>
      <c r="P23" s="34"/>
      <c r="Q23" s="216"/>
      <c r="R23" s="216"/>
      <c r="S23" s="2"/>
      <c r="T23" s="2"/>
      <c r="U23" s="3"/>
    </row>
    <row r="24" spans="2:22" ht="25.5" customHeight="1" x14ac:dyDescent="0.2">
      <c r="B24" s="52" t="s">
        <v>40</v>
      </c>
      <c r="C24" s="53"/>
      <c r="D24" s="285"/>
      <c r="E24" s="324" t="str">
        <f t="shared" si="0"/>
        <v/>
      </c>
      <c r="F24" s="292"/>
      <c r="G24" s="53"/>
      <c r="H24" s="53"/>
      <c r="I24" s="53"/>
      <c r="J24" s="53"/>
      <c r="K24" s="214"/>
      <c r="L24" s="173" t="str">
        <f t="shared" si="1"/>
        <v/>
      </c>
      <c r="M24" s="175" t="str">
        <f t="shared" si="2"/>
        <v/>
      </c>
      <c r="N24" s="77"/>
      <c r="O24" s="34"/>
      <c r="P24" s="34"/>
      <c r="Q24" s="216"/>
      <c r="R24" s="216"/>
      <c r="S24" s="2"/>
      <c r="T24" s="2"/>
      <c r="U24" s="3"/>
    </row>
    <row r="25" spans="2:22" ht="25.5" customHeight="1" x14ac:dyDescent="0.2">
      <c r="B25" s="52" t="s">
        <v>41</v>
      </c>
      <c r="C25" s="55"/>
      <c r="D25" s="286"/>
      <c r="E25" s="325" t="str">
        <f t="shared" si="0"/>
        <v/>
      </c>
      <c r="F25" s="293"/>
      <c r="G25" s="55"/>
      <c r="H25" s="55"/>
      <c r="I25" s="55"/>
      <c r="J25" s="55"/>
      <c r="K25" s="215"/>
      <c r="L25" s="176" t="str">
        <f t="shared" si="1"/>
        <v/>
      </c>
      <c r="M25" s="174" t="str">
        <f t="shared" si="2"/>
        <v/>
      </c>
      <c r="N25" s="78"/>
      <c r="O25" s="34"/>
      <c r="P25" s="34"/>
      <c r="Q25" s="216"/>
      <c r="R25" s="216"/>
      <c r="S25" s="2"/>
      <c r="T25" s="2"/>
      <c r="U25" s="3"/>
    </row>
    <row r="26" spans="2:22" ht="25.5" customHeight="1" x14ac:dyDescent="0.2">
      <c r="B26" s="52" t="s">
        <v>42</v>
      </c>
      <c r="C26" s="53"/>
      <c r="D26" s="285"/>
      <c r="E26" s="324" t="str">
        <f t="shared" si="0"/>
        <v/>
      </c>
      <c r="F26" s="292"/>
      <c r="G26" s="53"/>
      <c r="H26" s="53"/>
      <c r="I26" s="53"/>
      <c r="J26" s="53"/>
      <c r="K26" s="214"/>
      <c r="L26" s="173" t="str">
        <f t="shared" si="1"/>
        <v/>
      </c>
      <c r="M26" s="175" t="str">
        <f t="shared" si="2"/>
        <v/>
      </c>
      <c r="N26" s="77"/>
      <c r="O26" s="34"/>
      <c r="P26" s="34"/>
      <c r="Q26" s="216"/>
      <c r="R26" s="216"/>
      <c r="S26" s="2"/>
      <c r="T26" s="2"/>
      <c r="U26" s="3"/>
    </row>
    <row r="27" spans="2:22" ht="25.5" customHeight="1" x14ac:dyDescent="0.2">
      <c r="B27" s="52" t="s">
        <v>43</v>
      </c>
      <c r="C27" s="55"/>
      <c r="D27" s="286"/>
      <c r="E27" s="325" t="str">
        <f t="shared" si="0"/>
        <v/>
      </c>
      <c r="F27" s="293"/>
      <c r="G27" s="55"/>
      <c r="H27" s="55"/>
      <c r="I27" s="55"/>
      <c r="J27" s="55"/>
      <c r="K27" s="215"/>
      <c r="L27" s="176" t="str">
        <f t="shared" si="1"/>
        <v/>
      </c>
      <c r="M27" s="174" t="str">
        <f t="shared" si="2"/>
        <v/>
      </c>
      <c r="N27" s="78"/>
      <c r="O27" s="34"/>
      <c r="P27" s="34"/>
      <c r="Q27" s="216"/>
      <c r="R27" s="216"/>
      <c r="S27" s="2"/>
      <c r="T27" s="2"/>
      <c r="U27" s="3"/>
    </row>
    <row r="28" spans="2:22" ht="25.5" customHeight="1" x14ac:dyDescent="0.2">
      <c r="B28" s="52" t="s">
        <v>44</v>
      </c>
      <c r="C28" s="53"/>
      <c r="D28" s="285"/>
      <c r="E28" s="324" t="str">
        <f t="shared" si="0"/>
        <v/>
      </c>
      <c r="F28" s="292"/>
      <c r="G28" s="53"/>
      <c r="H28" s="53"/>
      <c r="I28" s="53"/>
      <c r="J28" s="53"/>
      <c r="K28" s="214"/>
      <c r="L28" s="173" t="str">
        <f t="shared" si="1"/>
        <v/>
      </c>
      <c r="M28" s="175" t="str">
        <f t="shared" si="2"/>
        <v/>
      </c>
      <c r="N28" s="77"/>
      <c r="O28" s="34"/>
      <c r="P28" s="34"/>
      <c r="Q28" s="216"/>
      <c r="R28" s="216"/>
      <c r="S28" s="2"/>
      <c r="T28" s="2"/>
      <c r="U28" s="3"/>
    </row>
    <row r="29" spans="2:22" ht="25.5" customHeight="1" x14ac:dyDescent="0.2">
      <c r="B29" s="52" t="s">
        <v>45</v>
      </c>
      <c r="C29" s="55"/>
      <c r="D29" s="286"/>
      <c r="E29" s="325" t="str">
        <f t="shared" si="0"/>
        <v/>
      </c>
      <c r="F29" s="293"/>
      <c r="G29" s="55"/>
      <c r="H29" s="55"/>
      <c r="I29" s="55"/>
      <c r="J29" s="55"/>
      <c r="K29" s="215"/>
      <c r="L29" s="176" t="str">
        <f t="shared" si="1"/>
        <v/>
      </c>
      <c r="M29" s="174" t="str">
        <f t="shared" si="2"/>
        <v/>
      </c>
      <c r="N29" s="78"/>
      <c r="O29" s="34"/>
      <c r="P29" s="34"/>
      <c r="Q29" s="216"/>
      <c r="R29" s="216"/>
      <c r="S29" s="2"/>
      <c r="T29" s="2"/>
      <c r="U29" s="3"/>
    </row>
    <row r="30" spans="2:22" ht="25.5" customHeight="1" x14ac:dyDescent="0.2">
      <c r="B30" s="52" t="s">
        <v>46</v>
      </c>
      <c r="C30" s="53"/>
      <c r="D30" s="285"/>
      <c r="E30" s="324" t="str">
        <f t="shared" si="0"/>
        <v/>
      </c>
      <c r="F30" s="292"/>
      <c r="G30" s="53"/>
      <c r="H30" s="53"/>
      <c r="I30" s="53"/>
      <c r="J30" s="53"/>
      <c r="K30" s="214"/>
      <c r="L30" s="173" t="str">
        <f t="shared" si="1"/>
        <v/>
      </c>
      <c r="M30" s="175" t="str">
        <f t="shared" si="2"/>
        <v/>
      </c>
      <c r="N30" s="77"/>
      <c r="O30" s="34"/>
      <c r="P30" s="34"/>
      <c r="Q30" s="216"/>
      <c r="R30" s="216"/>
      <c r="S30" s="2"/>
      <c r="T30" s="2"/>
      <c r="U30" s="3"/>
    </row>
    <row r="31" spans="2:22" ht="25.5" customHeight="1" x14ac:dyDescent="0.2">
      <c r="B31" s="52" t="s">
        <v>47</v>
      </c>
      <c r="C31" s="55"/>
      <c r="D31" s="286"/>
      <c r="E31" s="325" t="str">
        <f t="shared" si="0"/>
        <v/>
      </c>
      <c r="F31" s="293"/>
      <c r="G31" s="55"/>
      <c r="H31" s="55"/>
      <c r="I31" s="55"/>
      <c r="J31" s="55"/>
      <c r="K31" s="215"/>
      <c r="L31" s="176" t="str">
        <f t="shared" si="1"/>
        <v/>
      </c>
      <c r="M31" s="174" t="str">
        <f t="shared" si="2"/>
        <v/>
      </c>
      <c r="N31" s="78"/>
      <c r="O31" s="34"/>
      <c r="P31" s="34"/>
      <c r="Q31" s="216"/>
      <c r="R31" s="216"/>
      <c r="S31" s="2"/>
      <c r="T31" s="2"/>
      <c r="U31" s="3"/>
    </row>
    <row r="32" spans="2:22" ht="25.5" customHeight="1" x14ac:dyDescent="0.2">
      <c r="B32" s="52" t="s">
        <v>48</v>
      </c>
      <c r="C32" s="53"/>
      <c r="D32" s="285"/>
      <c r="E32" s="324" t="str">
        <f t="shared" si="0"/>
        <v/>
      </c>
      <c r="F32" s="292"/>
      <c r="G32" s="53"/>
      <c r="H32" s="53"/>
      <c r="I32" s="53"/>
      <c r="J32" s="53"/>
      <c r="K32" s="214"/>
      <c r="L32" s="173" t="str">
        <f t="shared" si="1"/>
        <v/>
      </c>
      <c r="M32" s="175" t="str">
        <f t="shared" si="2"/>
        <v/>
      </c>
      <c r="N32" s="77"/>
      <c r="Q32" s="216"/>
      <c r="R32" s="216"/>
      <c r="S32" s="2"/>
      <c r="T32" s="2"/>
      <c r="U32" s="3"/>
    </row>
    <row r="33" spans="1:21" ht="25.5" customHeight="1" x14ac:dyDescent="0.2">
      <c r="B33" s="52" t="s">
        <v>49</v>
      </c>
      <c r="C33" s="55"/>
      <c r="D33" s="286"/>
      <c r="E33" s="325" t="str">
        <f t="shared" si="0"/>
        <v/>
      </c>
      <c r="F33" s="293"/>
      <c r="G33" s="55"/>
      <c r="H33" s="55"/>
      <c r="I33" s="55"/>
      <c r="J33" s="55"/>
      <c r="K33" s="215"/>
      <c r="L33" s="176" t="str">
        <f t="shared" si="1"/>
        <v/>
      </c>
      <c r="M33" s="174" t="str">
        <f t="shared" si="2"/>
        <v/>
      </c>
      <c r="N33" s="78"/>
      <c r="Q33" s="216"/>
      <c r="R33" s="216"/>
      <c r="S33" s="2"/>
      <c r="T33" s="2"/>
      <c r="U33" s="3"/>
    </row>
    <row r="34" spans="1:21" ht="25.5" customHeight="1" x14ac:dyDescent="0.2">
      <c r="B34" s="52" t="s">
        <v>50</v>
      </c>
      <c r="C34" s="53"/>
      <c r="D34" s="285"/>
      <c r="E34" s="324" t="str">
        <f t="shared" si="0"/>
        <v/>
      </c>
      <c r="F34" s="292"/>
      <c r="G34" s="53"/>
      <c r="H34" s="53"/>
      <c r="I34" s="53"/>
      <c r="J34" s="53"/>
      <c r="K34" s="214"/>
      <c r="L34" s="173" t="str">
        <f t="shared" si="1"/>
        <v/>
      </c>
      <c r="M34" s="175" t="str">
        <f t="shared" si="2"/>
        <v/>
      </c>
      <c r="N34" s="77"/>
      <c r="Q34" s="216"/>
      <c r="R34" s="216"/>
      <c r="S34" s="2"/>
      <c r="T34" s="2"/>
      <c r="U34" s="3"/>
    </row>
    <row r="35" spans="1:21" ht="25.5" customHeight="1" x14ac:dyDescent="0.2">
      <c r="B35" s="52" t="s">
        <v>51</v>
      </c>
      <c r="C35" s="55"/>
      <c r="D35" s="286"/>
      <c r="E35" s="325" t="str">
        <f t="shared" si="0"/>
        <v/>
      </c>
      <c r="F35" s="293"/>
      <c r="G35" s="55"/>
      <c r="H35" s="55"/>
      <c r="I35" s="55"/>
      <c r="J35" s="55"/>
      <c r="K35" s="215"/>
      <c r="L35" s="176" t="str">
        <f t="shared" si="1"/>
        <v/>
      </c>
      <c r="M35" s="174" t="str">
        <f t="shared" si="2"/>
        <v/>
      </c>
      <c r="N35" s="78"/>
      <c r="Q35" s="216"/>
      <c r="R35" s="216"/>
      <c r="S35" s="2"/>
      <c r="T35" s="2"/>
      <c r="U35" s="3"/>
    </row>
    <row r="36" spans="1:21" ht="25.5" customHeight="1" x14ac:dyDescent="0.2">
      <c r="B36" s="52" t="s">
        <v>52</v>
      </c>
      <c r="C36" s="53"/>
      <c r="D36" s="285"/>
      <c r="E36" s="324" t="str">
        <f t="shared" si="0"/>
        <v/>
      </c>
      <c r="F36" s="292"/>
      <c r="G36" s="53"/>
      <c r="H36" s="53"/>
      <c r="I36" s="53"/>
      <c r="J36" s="53"/>
      <c r="K36" s="214"/>
      <c r="L36" s="173" t="str">
        <f t="shared" si="1"/>
        <v/>
      </c>
      <c r="M36" s="175" t="str">
        <f t="shared" si="2"/>
        <v/>
      </c>
      <c r="N36" s="77"/>
      <c r="Q36" s="216"/>
      <c r="R36" s="216"/>
      <c r="S36" s="2"/>
      <c r="T36" s="2"/>
      <c r="U36" s="3"/>
    </row>
    <row r="37" spans="1:21" ht="25.5" customHeight="1" x14ac:dyDescent="0.2">
      <c r="B37" s="52" t="s">
        <v>53</v>
      </c>
      <c r="C37" s="55"/>
      <c r="D37" s="286"/>
      <c r="E37" s="325" t="str">
        <f t="shared" si="0"/>
        <v/>
      </c>
      <c r="F37" s="293"/>
      <c r="G37" s="55"/>
      <c r="H37" s="55"/>
      <c r="I37" s="55"/>
      <c r="J37" s="55"/>
      <c r="K37" s="215"/>
      <c r="L37" s="176" t="str">
        <f t="shared" si="1"/>
        <v/>
      </c>
      <c r="M37" s="174" t="str">
        <f t="shared" si="2"/>
        <v/>
      </c>
      <c r="N37" s="78"/>
      <c r="O37" s="34"/>
      <c r="P37" s="34"/>
      <c r="Q37" s="216"/>
      <c r="R37" s="216"/>
      <c r="S37" s="2"/>
      <c r="T37" s="2"/>
      <c r="U37" s="3"/>
    </row>
    <row r="38" spans="1:21" ht="25.5" customHeight="1" x14ac:dyDescent="0.2">
      <c r="B38" s="52" t="s">
        <v>54</v>
      </c>
      <c r="C38" s="53"/>
      <c r="D38" s="285"/>
      <c r="E38" s="324" t="str">
        <f t="shared" si="0"/>
        <v/>
      </c>
      <c r="F38" s="292"/>
      <c r="G38" s="53"/>
      <c r="H38" s="53"/>
      <c r="I38" s="53"/>
      <c r="J38" s="53"/>
      <c r="K38" s="214"/>
      <c r="L38" s="173" t="str">
        <f t="shared" si="1"/>
        <v/>
      </c>
      <c r="M38" s="175" t="str">
        <f t="shared" si="2"/>
        <v/>
      </c>
      <c r="N38" s="77"/>
      <c r="O38" s="302" t="s">
        <v>133</v>
      </c>
      <c r="P38" s="303"/>
      <c r="Q38" s="216"/>
      <c r="R38" s="216"/>
      <c r="S38" s="2"/>
      <c r="T38" s="2"/>
      <c r="U38" s="3"/>
    </row>
    <row r="39" spans="1:21" ht="25.5" customHeight="1" x14ac:dyDescent="0.2">
      <c r="B39" s="52" t="s">
        <v>55</v>
      </c>
      <c r="C39" s="55"/>
      <c r="D39" s="286"/>
      <c r="E39" s="325" t="str">
        <f t="shared" si="0"/>
        <v/>
      </c>
      <c r="F39" s="293"/>
      <c r="G39" s="55"/>
      <c r="H39" s="55"/>
      <c r="I39" s="55"/>
      <c r="J39" s="55"/>
      <c r="K39" s="215"/>
      <c r="L39" s="176" t="str">
        <f t="shared" si="1"/>
        <v/>
      </c>
      <c r="M39" s="174" t="str">
        <f t="shared" si="2"/>
        <v/>
      </c>
      <c r="N39" s="78"/>
      <c r="O39" s="302"/>
      <c r="P39" s="303"/>
      <c r="Q39" s="216"/>
      <c r="R39" s="216"/>
      <c r="S39" s="2"/>
      <c r="T39" s="2"/>
      <c r="U39" s="3"/>
    </row>
    <row r="40" spans="1:21" ht="25.5" customHeight="1" x14ac:dyDescent="0.2">
      <c r="B40" s="52" t="s">
        <v>56</v>
      </c>
      <c r="C40" s="53"/>
      <c r="D40" s="285"/>
      <c r="E40" s="324" t="str">
        <f t="shared" si="0"/>
        <v/>
      </c>
      <c r="F40" s="292"/>
      <c r="G40" s="53"/>
      <c r="H40" s="53"/>
      <c r="I40" s="53"/>
      <c r="J40" s="53"/>
      <c r="K40" s="214"/>
      <c r="L40" s="173" t="str">
        <f t="shared" si="1"/>
        <v/>
      </c>
      <c r="M40" s="175" t="str">
        <f t="shared" si="2"/>
        <v/>
      </c>
      <c r="N40" s="77"/>
      <c r="O40" s="320">
        <v>334000</v>
      </c>
      <c r="P40" s="321"/>
      <c r="Q40" s="216"/>
      <c r="R40" s="216"/>
      <c r="S40" s="2"/>
      <c r="T40" s="2"/>
      <c r="U40" s="3"/>
    </row>
    <row r="41" spans="1:21" ht="25.5" customHeight="1" thickBot="1" x14ac:dyDescent="0.25">
      <c r="B41" s="52" t="s">
        <v>57</v>
      </c>
      <c r="C41" s="55"/>
      <c r="D41" s="286"/>
      <c r="E41" s="325" t="str">
        <f t="shared" si="0"/>
        <v/>
      </c>
      <c r="F41" s="293"/>
      <c r="G41" s="55"/>
      <c r="H41" s="55"/>
      <c r="I41" s="55"/>
      <c r="J41" s="55"/>
      <c r="K41" s="215"/>
      <c r="L41" s="176" t="str">
        <f t="shared" si="1"/>
        <v/>
      </c>
      <c r="M41" s="174" t="str">
        <f t="shared" si="2"/>
        <v/>
      </c>
      <c r="N41" s="78">
        <v>334000</v>
      </c>
      <c r="O41" s="322"/>
      <c r="P41" s="323"/>
      <c r="Q41" s="216"/>
      <c r="R41" s="216"/>
      <c r="S41" s="2"/>
      <c r="T41" s="2"/>
      <c r="U41" s="3"/>
    </row>
    <row r="42" spans="1:21" s="212" customFormat="1" ht="25.5" customHeight="1" thickTop="1" thickBot="1" x14ac:dyDescent="0.25">
      <c r="B42" s="179" t="s">
        <v>59</v>
      </c>
      <c r="C42" s="180">
        <f>IF(SUM(C12:C41)=0,0,SUM(C12:C41))</f>
        <v>21</v>
      </c>
      <c r="D42" s="180">
        <f>IF(SUM(D12:D41)=0,0,SUM(D12:D41))</f>
        <v>27</v>
      </c>
      <c r="E42" s="180">
        <f>IF(SUM(E12:E41)=0,0,SUM(E12:E41))</f>
        <v>3.3000000000000003</v>
      </c>
      <c r="F42" s="296">
        <f>IF(SUM(F12:F41)=0,0,SUM(F12:F41))</f>
        <v>2</v>
      </c>
      <c r="G42" s="181">
        <f>IF(SUM(G12:G41)=0,0,SUM(G12:G41))</f>
        <v>2</v>
      </c>
      <c r="H42" s="181">
        <f>IF(SUM(H12:H41)=0,0,SUM(H12:H41))</f>
        <v>2</v>
      </c>
      <c r="I42" s="181">
        <f>IF(SUM(I12:I41)=0,0,SUM(I12:I41))</f>
        <v>6</v>
      </c>
      <c r="J42" s="181">
        <f>IF(SUM(J12:J41)=0,0,SUM(J12:J41))</f>
        <v>2</v>
      </c>
      <c r="K42" s="182">
        <f>IF(SUM(K12:K41)=0,0,SUM(K12:K41))</f>
        <v>2</v>
      </c>
      <c r="L42" s="177">
        <f>IF(SUM(L12:L41)=0,0,SUM(L12:L41))</f>
        <v>64</v>
      </c>
      <c r="M42" s="178">
        <f>IF((F42+G42+H42+I42+J42+K42)=0,IF(C42+D42=0,"",1),(C42+D42+E42)/(C42+D42+F42+G42+H42+I42+J42+K42))</f>
        <v>0.80156249999999996</v>
      </c>
      <c r="N42" s="183">
        <f>IF(SUM(N41-N12,N12,N41)=0,"",SUM(N41-N12))</f>
        <v>54000</v>
      </c>
      <c r="O42" s="305">
        <f>IF(O40-O13=0,0,O40-O13)</f>
        <v>54000</v>
      </c>
      <c r="P42" s="306"/>
      <c r="Q42" s="216"/>
      <c r="R42" s="216"/>
      <c r="S42" s="2"/>
      <c r="T42" s="2"/>
      <c r="U42" s="3"/>
    </row>
    <row r="43" spans="1:21" s="67" customFormat="1" ht="33.950000000000003" customHeight="1" thickTop="1" thickBot="1" x14ac:dyDescent="0.25">
      <c r="A43" s="212"/>
      <c r="C43" s="236" t="s">
        <v>60</v>
      </c>
      <c r="D43" s="236"/>
      <c r="E43" s="184">
        <f>IF(SUM(C42:E42)=0,"",SUM(C42:E42))</f>
        <v>51.3</v>
      </c>
      <c r="F43" s="185"/>
      <c r="G43" s="186"/>
      <c r="H43" s="185"/>
      <c r="I43" s="185"/>
      <c r="J43" s="187" t="s">
        <v>61</v>
      </c>
      <c r="K43" s="188">
        <f>IF(SUM(F42:K42)=0,"",SUM(F42:K42))</f>
        <v>16</v>
      </c>
      <c r="L43" s="237" t="s">
        <v>62</v>
      </c>
      <c r="M43" s="237"/>
      <c r="N43" s="298" t="s">
        <v>132</v>
      </c>
      <c r="O43" s="298"/>
      <c r="P43" s="298"/>
      <c r="Q43" s="297"/>
      <c r="R43" s="65"/>
      <c r="S43" s="66"/>
      <c r="T43" s="66"/>
      <c r="U43" s="66"/>
    </row>
    <row r="44" spans="1:21" s="212" customFormat="1" ht="14.1" customHeight="1" thickTop="1" x14ac:dyDescent="0.2">
      <c r="A44" s="230"/>
      <c r="B44" s="230"/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68"/>
      <c r="S44" s="2"/>
      <c r="T44" s="2"/>
      <c r="U44" s="3"/>
    </row>
    <row r="45" spans="1:21" s="69" customFormat="1" ht="19.899999999999999" customHeight="1" x14ac:dyDescent="0.2">
      <c r="B45" s="231" t="s">
        <v>63</v>
      </c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70"/>
      <c r="R45" s="71"/>
      <c r="T45" s="72"/>
      <c r="U45" s="73"/>
    </row>
    <row r="46" spans="1:21" s="212" customFormat="1" ht="56.65" customHeight="1" x14ac:dyDescent="0.25">
      <c r="B46" s="74" t="s">
        <v>64</v>
      </c>
      <c r="C46" s="232"/>
      <c r="D46" s="232"/>
      <c r="E46" s="279"/>
      <c r="F46" s="233" t="s">
        <v>65</v>
      </c>
      <c r="G46" s="233"/>
      <c r="H46" s="234"/>
      <c r="I46" s="234"/>
      <c r="J46" s="234"/>
      <c r="K46" s="234"/>
      <c r="L46" s="234"/>
      <c r="M46" s="234"/>
      <c r="N46" s="234"/>
      <c r="O46" s="234"/>
      <c r="P46" s="64"/>
      <c r="T46" s="2"/>
      <c r="U46" s="3"/>
    </row>
    <row r="1048574" spans="16:19" s="212" customFormat="1" ht="12.95" customHeight="1" x14ac:dyDescent="0.2">
      <c r="P1048574" s="2"/>
      <c r="Q1048574" s="2"/>
      <c r="S1048574" s="3"/>
    </row>
    <row r="1048575" spans="16:19" s="212" customFormat="1" ht="12.95" customHeight="1" x14ac:dyDescent="0.2">
      <c r="P1048575" s="2"/>
      <c r="Q1048575" s="2"/>
      <c r="S1048575" s="3"/>
    </row>
  </sheetData>
  <sheetProtection algorithmName="SHA-512" hashValue="Byq9ufp6UprldudDd6ou3jME1fqVMvi+9Q7PAcVOt2qcVXCc9J2JllYu7E+BgbkIVrc7csccZ+8O09446BkW3g==" saltValue="kALss550QGrINZ6yt6anyw==" spinCount="100000" sheet="1" objects="1" scenarios="1"/>
  <mergeCells count="31">
    <mergeCell ref="A44:Q44"/>
    <mergeCell ref="B45:P45"/>
    <mergeCell ref="C46:D46"/>
    <mergeCell ref="F46:G46"/>
    <mergeCell ref="H46:O46"/>
    <mergeCell ref="S3:V6"/>
    <mergeCell ref="S19:V21"/>
    <mergeCell ref="O38:P39"/>
    <mergeCell ref="O40:P41"/>
    <mergeCell ref="O42:P42"/>
    <mergeCell ref="C43:D43"/>
    <mergeCell ref="L43:M43"/>
    <mergeCell ref="N43:P43"/>
    <mergeCell ref="O10:P10"/>
    <mergeCell ref="S10:V12"/>
    <mergeCell ref="O11:P12"/>
    <mergeCell ref="O13:P14"/>
    <mergeCell ref="S13:V15"/>
    <mergeCell ref="S16:V18"/>
    <mergeCell ref="C6:M6"/>
    <mergeCell ref="B7:F7"/>
    <mergeCell ref="H7:L7"/>
    <mergeCell ref="N7:P7"/>
    <mergeCell ref="C9:E9"/>
    <mergeCell ref="F9:K9"/>
    <mergeCell ref="L9:M9"/>
    <mergeCell ref="B1:K1"/>
    <mergeCell ref="N1:Q1"/>
    <mergeCell ref="A3:Q3"/>
    <mergeCell ref="B4:K4"/>
    <mergeCell ref="C5:M5"/>
  </mergeCells>
  <conditionalFormatting sqref="M12:M43">
    <cfRule type="expression" dxfId="19" priority="1">
      <formula>$M12&gt;=0.8</formula>
    </cfRule>
    <cfRule type="expression" dxfId="18" priority="2">
      <formula>$M12&lt;0.8</formula>
    </cfRule>
  </conditionalFormatting>
  <pageMargins left="0.59027777777777801" right="0.39374999999999999" top="0.47222222222222199" bottom="0.82638888888888895" header="0.39374999999999999" footer="0.39374999999999999"/>
  <pageSetup paperSize="9" scale="54" firstPageNumber="0" orientation="portrait" r:id="rId1"/>
  <headerFooter>
    <oddHeader>&amp;L&amp;G</oddHead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9AF96-4F5E-4241-A7B3-1DD9F736B29C}">
  <sheetPr>
    <pageSetUpPr fitToPage="1"/>
  </sheetPr>
  <dimension ref="A1:AMM1048576"/>
  <sheetViews>
    <sheetView topLeftCell="A30" zoomScale="85" zoomScaleNormal="85" zoomScalePageLayoutView="55" workbookViewId="0">
      <selection activeCell="H39" sqref="H39"/>
    </sheetView>
  </sheetViews>
  <sheetFormatPr baseColWidth="10" defaultColWidth="12.7109375" defaultRowHeight="12.75" x14ac:dyDescent="0.2"/>
  <cols>
    <col min="1" max="4" width="12.7109375" style="212"/>
    <col min="5" max="5" width="12.7109375" style="212" customWidth="1"/>
    <col min="6" max="8" width="12.7109375" style="212"/>
    <col min="9" max="9" width="12.7109375" style="212" customWidth="1"/>
    <col min="10" max="14" width="12.7109375" style="212"/>
    <col min="15" max="15" width="14.7109375" style="212" customWidth="1"/>
    <col min="16" max="16" width="14.7109375" style="2" customWidth="1"/>
    <col min="17" max="17" width="12.7109375" style="2"/>
    <col min="18" max="18" width="12.7109375" style="212"/>
    <col min="19" max="19" width="12.7109375" style="3"/>
    <col min="20" max="1027" width="12.7109375" style="212"/>
  </cols>
  <sheetData>
    <row r="1" spans="1:28" ht="34.9" customHeight="1" x14ac:dyDescent="0.25"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5"/>
      <c r="M1" s="5"/>
      <c r="N1" s="245" t="s">
        <v>0</v>
      </c>
      <c r="O1" s="245"/>
      <c r="P1" s="245"/>
      <c r="Q1" s="245"/>
      <c r="R1" s="5"/>
      <c r="S1" s="307" t="s">
        <v>1</v>
      </c>
      <c r="T1" s="7"/>
      <c r="U1" s="93"/>
      <c r="V1" s="217"/>
      <c r="W1" s="10"/>
      <c r="X1" s="10"/>
      <c r="Y1" s="10"/>
      <c r="Z1" s="10"/>
      <c r="AA1" s="10"/>
      <c r="AB1" s="10"/>
    </row>
    <row r="2" spans="1:28" ht="5.65" customHeight="1" x14ac:dyDescent="0.25">
      <c r="B2" s="2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/>
      <c r="U2" s="8"/>
      <c r="V2" s="217"/>
      <c r="W2" s="10"/>
      <c r="X2" s="10"/>
      <c r="Y2" s="10"/>
      <c r="Z2" s="10"/>
      <c r="AA2" s="10"/>
      <c r="AB2" s="10"/>
    </row>
    <row r="3" spans="1:28" s="212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5"/>
      <c r="S3" s="309" t="s">
        <v>2</v>
      </c>
      <c r="T3" s="309"/>
      <c r="U3" s="309"/>
      <c r="V3" s="309"/>
      <c r="W3" s="10"/>
      <c r="X3" s="10"/>
      <c r="Y3" s="10"/>
      <c r="Z3" s="10"/>
      <c r="AA3" s="10"/>
      <c r="AB3" s="10"/>
    </row>
    <row r="4" spans="1:28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246"/>
      <c r="K4" s="246"/>
      <c r="L4" s="11"/>
      <c r="M4" s="11"/>
      <c r="N4" s="11"/>
      <c r="O4" s="11"/>
      <c r="P4" s="12"/>
      <c r="Q4" s="12"/>
      <c r="R4" s="13"/>
      <c r="S4" s="309"/>
      <c r="T4" s="309"/>
      <c r="U4" s="309"/>
      <c r="V4" s="309"/>
      <c r="W4" s="10"/>
      <c r="X4" s="10"/>
      <c r="Y4" s="10"/>
      <c r="Z4" s="10"/>
      <c r="AA4" s="10"/>
      <c r="AB4" s="10"/>
    </row>
    <row r="5" spans="1:28" ht="28.35" customHeight="1" x14ac:dyDescent="0.2">
      <c r="A5" s="14"/>
      <c r="B5" s="15" t="s">
        <v>4</v>
      </c>
      <c r="C5" s="238" t="s">
        <v>5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16"/>
      <c r="O5" s="16"/>
      <c r="P5" s="17"/>
      <c r="Q5" s="18"/>
      <c r="R5" s="19"/>
      <c r="S5" s="309"/>
      <c r="T5" s="309"/>
      <c r="U5" s="309"/>
      <c r="V5" s="309"/>
      <c r="W5" s="10"/>
      <c r="X5" s="10"/>
      <c r="Y5" s="10"/>
      <c r="Z5" s="10"/>
      <c r="AA5" s="10"/>
      <c r="AB5" s="10"/>
    </row>
    <row r="6" spans="1:28" ht="28.35" customHeight="1" x14ac:dyDescent="0.2">
      <c r="A6" s="14"/>
      <c r="B6" s="15" t="s">
        <v>6</v>
      </c>
      <c r="C6" s="238" t="s">
        <v>7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0"/>
      <c r="O6" s="20"/>
      <c r="P6" s="21"/>
      <c r="Q6" s="21"/>
      <c r="R6" s="216"/>
      <c r="S6" s="309"/>
      <c r="T6" s="309"/>
      <c r="U6" s="309"/>
      <c r="V6" s="309"/>
      <c r="W6" s="10"/>
      <c r="X6" s="10"/>
      <c r="Y6" s="10"/>
      <c r="Z6" s="10"/>
      <c r="AA6" s="10"/>
      <c r="AB6" s="10"/>
    </row>
    <row r="7" spans="1:28" ht="28.35" customHeight="1" x14ac:dyDescent="0.4">
      <c r="A7" s="14"/>
      <c r="B7" s="239" t="s">
        <v>8</v>
      </c>
      <c r="C7" s="239"/>
      <c r="D7" s="239"/>
      <c r="E7" s="239"/>
      <c r="F7" s="239"/>
      <c r="G7" s="24">
        <v>2026</v>
      </c>
      <c r="H7" s="240" t="s">
        <v>71</v>
      </c>
      <c r="I7" s="240"/>
      <c r="J7" s="240"/>
      <c r="K7" s="240"/>
      <c r="L7" s="240"/>
      <c r="M7" s="213"/>
      <c r="N7" s="241" t="s">
        <v>10</v>
      </c>
      <c r="O7" s="241"/>
      <c r="P7" s="241"/>
      <c r="Q7" s="26"/>
      <c r="R7" s="26"/>
      <c r="S7" s="6"/>
      <c r="T7" s="7"/>
      <c r="U7" s="8"/>
      <c r="V7" s="217"/>
      <c r="W7" s="10"/>
      <c r="X7" s="10"/>
      <c r="Y7" s="10"/>
      <c r="Z7" s="10"/>
      <c r="AA7" s="10"/>
      <c r="AB7" s="10"/>
    </row>
    <row r="8" spans="1:28" ht="14.1" customHeight="1" thickBot="1" x14ac:dyDescent="0.3">
      <c r="B8" s="27"/>
      <c r="C8" s="28"/>
      <c r="D8" s="28"/>
      <c r="E8" s="28"/>
      <c r="F8" s="28"/>
      <c r="G8" s="29"/>
      <c r="H8" s="30"/>
      <c r="I8" s="30"/>
      <c r="J8" s="216"/>
      <c r="K8" s="31"/>
      <c r="L8" s="31"/>
      <c r="M8" s="31"/>
      <c r="N8" s="31"/>
      <c r="O8" s="31"/>
      <c r="P8" s="32"/>
      <c r="Q8" s="26"/>
      <c r="R8" s="26"/>
      <c r="S8" s="6"/>
      <c r="T8" s="7"/>
      <c r="U8" s="8"/>
      <c r="V8" s="217"/>
      <c r="W8" s="10"/>
      <c r="X8" s="10"/>
      <c r="Y8" s="10"/>
      <c r="Z8" s="10"/>
      <c r="AA8" s="10"/>
      <c r="AB8" s="10"/>
    </row>
    <row r="9" spans="1:28" ht="28.35" customHeight="1" thickTop="1" thickBot="1" x14ac:dyDescent="0.25">
      <c r="B9" s="33"/>
      <c r="C9" s="288" t="s">
        <v>11</v>
      </c>
      <c r="D9" s="289"/>
      <c r="E9" s="290"/>
      <c r="F9" s="242" t="s">
        <v>12</v>
      </c>
      <c r="G9" s="242"/>
      <c r="H9" s="242"/>
      <c r="I9" s="242"/>
      <c r="J9" s="242"/>
      <c r="K9" s="242"/>
      <c r="L9" s="243" t="s">
        <v>13</v>
      </c>
      <c r="M9" s="243"/>
      <c r="N9" s="34"/>
      <c r="O9" s="34"/>
      <c r="P9" s="34"/>
      <c r="Q9" s="216"/>
      <c r="R9" s="216"/>
      <c r="S9" s="6"/>
      <c r="T9" s="8"/>
      <c r="U9" s="8"/>
      <c r="V9" s="217"/>
      <c r="W9" s="10"/>
      <c r="X9" s="10"/>
      <c r="Y9" s="10"/>
      <c r="Z9" s="10"/>
      <c r="AA9" s="10"/>
      <c r="AB9" s="10"/>
    </row>
    <row r="10" spans="1:28" s="44" customFormat="1" ht="45" customHeight="1" thickTop="1" thickBot="1" x14ac:dyDescent="0.25">
      <c r="A10" s="212"/>
      <c r="B10" s="35"/>
      <c r="C10" s="36" t="s">
        <v>14</v>
      </c>
      <c r="D10" s="283" t="s">
        <v>15</v>
      </c>
      <c r="E10" s="282" t="s">
        <v>129</v>
      </c>
      <c r="F10" s="280" t="s">
        <v>16</v>
      </c>
      <c r="G10" s="37" t="s">
        <v>17</v>
      </c>
      <c r="H10" s="37" t="s">
        <v>18</v>
      </c>
      <c r="I10" s="37" t="s">
        <v>126</v>
      </c>
      <c r="J10" s="38" t="s">
        <v>19</v>
      </c>
      <c r="K10" s="39" t="s">
        <v>19</v>
      </c>
      <c r="L10" s="40" t="s">
        <v>20</v>
      </c>
      <c r="M10" s="41" t="s">
        <v>21</v>
      </c>
      <c r="N10" s="76" t="s">
        <v>22</v>
      </c>
      <c r="O10" s="300" t="s">
        <v>22</v>
      </c>
      <c r="P10" s="301"/>
      <c r="Q10" s="42"/>
      <c r="R10" s="42"/>
      <c r="S10" s="308" t="s">
        <v>23</v>
      </c>
      <c r="T10" s="308"/>
      <c r="U10" s="308"/>
      <c r="V10" s="308"/>
      <c r="W10" s="43"/>
      <c r="X10" s="43"/>
      <c r="Y10" s="43"/>
      <c r="Z10" s="43"/>
      <c r="AA10" s="43"/>
      <c r="AB10" s="43"/>
    </row>
    <row r="11" spans="1:28" s="44" customFormat="1" ht="33.950000000000003" customHeight="1" thickTop="1" x14ac:dyDescent="0.2">
      <c r="A11" s="212"/>
      <c r="B11" s="45" t="s">
        <v>24</v>
      </c>
      <c r="C11" s="281" t="s">
        <v>25</v>
      </c>
      <c r="D11" s="284" t="s">
        <v>25</v>
      </c>
      <c r="E11" s="295" t="s">
        <v>25</v>
      </c>
      <c r="F11" s="291" t="s">
        <v>25</v>
      </c>
      <c r="G11" s="46" t="s">
        <v>25</v>
      </c>
      <c r="H11" s="46" t="s">
        <v>25</v>
      </c>
      <c r="I11" s="46" t="s">
        <v>25</v>
      </c>
      <c r="J11" s="46" t="s">
        <v>25</v>
      </c>
      <c r="K11" s="47" t="s">
        <v>25</v>
      </c>
      <c r="L11" s="46" t="s">
        <v>25</v>
      </c>
      <c r="M11" s="47" t="s">
        <v>26</v>
      </c>
      <c r="N11" s="304" t="s">
        <v>130</v>
      </c>
      <c r="O11" s="299" t="s">
        <v>131</v>
      </c>
      <c r="P11" s="303"/>
      <c r="Q11" s="42"/>
      <c r="R11" s="42"/>
      <c r="S11" s="308"/>
      <c r="T11" s="308"/>
      <c r="U11" s="308"/>
      <c r="V11" s="308"/>
      <c r="W11" s="43"/>
      <c r="X11" s="43"/>
      <c r="Y11" s="43"/>
      <c r="Z11" s="43"/>
      <c r="AA11" s="43"/>
      <c r="AB11" s="43"/>
    </row>
    <row r="12" spans="1:28" ht="36.75" customHeight="1" x14ac:dyDescent="0.2">
      <c r="B12" s="52" t="s">
        <v>27</v>
      </c>
      <c r="C12" s="53">
        <v>15</v>
      </c>
      <c r="D12" s="285">
        <v>20</v>
      </c>
      <c r="E12" s="324">
        <f>IF(L12="","",MIN(N(I12),(L12*10%)))</f>
        <v>1</v>
      </c>
      <c r="F12" s="292">
        <v>1</v>
      </c>
      <c r="G12" s="53">
        <v>1</v>
      </c>
      <c r="H12" s="53">
        <v>1</v>
      </c>
      <c r="I12" s="53">
        <v>1</v>
      </c>
      <c r="J12" s="53">
        <v>1</v>
      </c>
      <c r="K12" s="214">
        <v>1</v>
      </c>
      <c r="L12" s="173">
        <f>IF(SUM(C12:D12,F12:K12)=0,"",(SUM(C12:D12,F12:K12)))</f>
        <v>41</v>
      </c>
      <c r="M12" s="175">
        <f>IFERROR(IF((F12+G12+H12+I12+J12+K12)=0,IF(C12+D12+E12=0,"",1),(C12+D12+E12)/(C12+D12+F12+G12+H12+I12+J12+K12)),"")</f>
        <v>0.87804878048780488</v>
      </c>
      <c r="N12" s="77">
        <v>335800</v>
      </c>
      <c r="O12" s="302"/>
      <c r="P12" s="303"/>
      <c r="Q12" s="216"/>
      <c r="R12" s="216"/>
      <c r="S12" s="308"/>
      <c r="T12" s="308"/>
      <c r="U12" s="308"/>
      <c r="V12" s="308"/>
      <c r="W12" s="10"/>
      <c r="X12" s="10"/>
      <c r="Y12" s="10"/>
      <c r="Z12" s="10"/>
      <c r="AA12" s="10"/>
      <c r="AB12" s="10"/>
    </row>
    <row r="13" spans="1:28" ht="25.5" customHeight="1" x14ac:dyDescent="0.2">
      <c r="B13" s="52" t="s">
        <v>29</v>
      </c>
      <c r="C13" s="55">
        <v>7</v>
      </c>
      <c r="D13" s="286">
        <v>8</v>
      </c>
      <c r="E13" s="325">
        <f>IF(L13="","",MIN(N(I13),(L13*10%)))</f>
        <v>2.5</v>
      </c>
      <c r="F13" s="293">
        <v>1</v>
      </c>
      <c r="G13" s="55">
        <v>1</v>
      </c>
      <c r="H13" s="55">
        <v>1</v>
      </c>
      <c r="I13" s="55">
        <v>5</v>
      </c>
      <c r="J13" s="55">
        <v>1</v>
      </c>
      <c r="K13" s="215">
        <v>1</v>
      </c>
      <c r="L13" s="176">
        <f>IF(SUM(C13:D13,F13:K13)=0,"",(SUM(C13:D13,F13:K13)))</f>
        <v>25</v>
      </c>
      <c r="M13" s="174">
        <f>IFERROR(IF((F13+G13+H13+I13+J13+K13)=0,IF(C13+D13+E13=0,"",1),(C13+D13+E13)/(C13+D13+F13+G13+H13+I13+J13+K13)),"")</f>
        <v>0.7</v>
      </c>
      <c r="N13" s="78">
        <v>337600</v>
      </c>
      <c r="O13" s="320">
        <v>335800</v>
      </c>
      <c r="P13" s="321"/>
      <c r="Q13" s="216"/>
      <c r="R13" s="216"/>
      <c r="S13" s="308" t="s">
        <v>28</v>
      </c>
      <c r="T13" s="308"/>
      <c r="U13" s="308"/>
      <c r="V13" s="308"/>
      <c r="W13" s="10"/>
      <c r="X13" s="10"/>
      <c r="Y13" s="10"/>
      <c r="Z13" s="10"/>
      <c r="AA13" s="10"/>
      <c r="AB13" s="10"/>
    </row>
    <row r="14" spans="1:28" ht="25.5" customHeight="1" thickBot="1" x14ac:dyDescent="0.25">
      <c r="B14" s="52" t="s">
        <v>30</v>
      </c>
      <c r="C14" s="53"/>
      <c r="D14" s="285"/>
      <c r="E14" s="324" t="str">
        <f t="shared" ref="E14:E42" si="0">IF(L14="","",MIN(N(I14),(L14*10%)))</f>
        <v/>
      </c>
      <c r="F14" s="292"/>
      <c r="G14" s="53"/>
      <c r="H14" s="53"/>
      <c r="I14" s="53"/>
      <c r="J14" s="53"/>
      <c r="K14" s="214"/>
      <c r="L14" s="173" t="str">
        <f t="shared" ref="L14:L42" si="1">IF(SUM(C14:D14,F14:K14)=0,"",(SUM(C14:D14,F14:K14)))</f>
        <v/>
      </c>
      <c r="M14" s="175" t="str">
        <f t="shared" ref="M14:M42" si="2">IFERROR(IF((F14+G14+H14+I14+J14+K14)=0,IF(C14+D14+E14=0,"",1),(C14+D14+E14)/(C14+D14+F14+G14+H14+I14+J14+K14)),"")</f>
        <v/>
      </c>
      <c r="N14" s="77"/>
      <c r="O14" s="322"/>
      <c r="P14" s="323"/>
      <c r="Q14" s="216"/>
      <c r="R14" s="216"/>
      <c r="S14" s="308"/>
      <c r="T14" s="308"/>
      <c r="U14" s="308"/>
      <c r="V14" s="308"/>
      <c r="W14" s="10"/>
      <c r="X14" s="10"/>
      <c r="Y14" s="10"/>
      <c r="Z14" s="10"/>
      <c r="AA14" s="10"/>
      <c r="AB14" s="10"/>
    </row>
    <row r="15" spans="1:28" ht="25.5" customHeight="1" thickTop="1" x14ac:dyDescent="0.2">
      <c r="B15" s="52" t="s">
        <v>31</v>
      </c>
      <c r="C15" s="55"/>
      <c r="D15" s="286"/>
      <c r="E15" s="325" t="str">
        <f t="shared" si="0"/>
        <v/>
      </c>
      <c r="F15" s="293"/>
      <c r="G15" s="55"/>
      <c r="H15" s="55"/>
      <c r="I15" s="55"/>
      <c r="J15" s="55"/>
      <c r="K15" s="215"/>
      <c r="L15" s="176" t="str">
        <f t="shared" si="1"/>
        <v/>
      </c>
      <c r="M15" s="174" t="str">
        <f t="shared" si="2"/>
        <v/>
      </c>
      <c r="N15" s="78"/>
      <c r="Q15" s="216"/>
      <c r="R15" s="216"/>
      <c r="S15" s="308"/>
      <c r="T15" s="308"/>
      <c r="U15" s="308"/>
      <c r="V15" s="308"/>
    </row>
    <row r="16" spans="1:28" ht="25.5" customHeight="1" x14ac:dyDescent="0.2">
      <c r="B16" s="52" t="s">
        <v>32</v>
      </c>
      <c r="C16" s="53"/>
      <c r="D16" s="285"/>
      <c r="E16" s="324" t="str">
        <f t="shared" si="0"/>
        <v/>
      </c>
      <c r="F16" s="292"/>
      <c r="G16" s="53"/>
      <c r="H16" s="53"/>
      <c r="I16" s="53"/>
      <c r="J16" s="53"/>
      <c r="K16" s="214"/>
      <c r="L16" s="173" t="str">
        <f t="shared" si="1"/>
        <v/>
      </c>
      <c r="M16" s="175" t="str">
        <f t="shared" si="2"/>
        <v/>
      </c>
      <c r="N16" s="77"/>
      <c r="Q16" s="216"/>
      <c r="R16" s="11"/>
      <c r="S16" s="308" t="s">
        <v>134</v>
      </c>
      <c r="T16" s="308"/>
      <c r="U16" s="308"/>
      <c r="V16" s="308"/>
    </row>
    <row r="17" spans="2:22" ht="25.5" customHeight="1" x14ac:dyDescent="0.2">
      <c r="B17" s="52" t="s">
        <v>33</v>
      </c>
      <c r="C17" s="55"/>
      <c r="D17" s="286"/>
      <c r="E17" s="325" t="str">
        <f t="shared" si="0"/>
        <v/>
      </c>
      <c r="F17" s="293"/>
      <c r="G17" s="55"/>
      <c r="H17" s="55"/>
      <c r="I17" s="55"/>
      <c r="J17" s="55"/>
      <c r="K17" s="215"/>
      <c r="L17" s="176" t="str">
        <f t="shared" si="1"/>
        <v/>
      </c>
      <c r="M17" s="174" t="str">
        <f t="shared" si="2"/>
        <v/>
      </c>
      <c r="N17" s="78"/>
      <c r="O17" s="34"/>
      <c r="P17" s="34"/>
      <c r="Q17" s="216"/>
      <c r="R17" s="11"/>
      <c r="S17" s="308"/>
      <c r="T17" s="308"/>
      <c r="U17" s="308"/>
      <c r="V17" s="308"/>
    </row>
    <row r="18" spans="2:22" ht="25.5" customHeight="1" x14ac:dyDescent="0.2">
      <c r="B18" s="52" t="s">
        <v>34</v>
      </c>
      <c r="C18" s="53"/>
      <c r="D18" s="285"/>
      <c r="E18" s="324" t="str">
        <f t="shared" si="0"/>
        <v/>
      </c>
      <c r="F18" s="292"/>
      <c r="G18" s="53"/>
      <c r="H18" s="53"/>
      <c r="I18" s="53"/>
      <c r="J18" s="53"/>
      <c r="K18" s="214"/>
      <c r="L18" s="173" t="str">
        <f t="shared" si="1"/>
        <v/>
      </c>
      <c r="M18" s="175" t="str">
        <f t="shared" si="2"/>
        <v/>
      </c>
      <c r="N18" s="77"/>
      <c r="O18" s="34"/>
      <c r="P18" s="34"/>
      <c r="Q18" s="216"/>
      <c r="R18" s="11"/>
      <c r="S18" s="308"/>
      <c r="T18" s="308"/>
      <c r="U18" s="308"/>
      <c r="V18" s="308"/>
    </row>
    <row r="19" spans="2:22" ht="25.5" customHeight="1" x14ac:dyDescent="0.2">
      <c r="B19" s="52" t="s">
        <v>35</v>
      </c>
      <c r="C19" s="55"/>
      <c r="D19" s="286"/>
      <c r="E19" s="325" t="str">
        <f t="shared" si="0"/>
        <v/>
      </c>
      <c r="F19" s="293"/>
      <c r="G19" s="55"/>
      <c r="H19" s="55"/>
      <c r="I19" s="55"/>
      <c r="J19" s="55"/>
      <c r="K19" s="215"/>
      <c r="L19" s="176" t="str">
        <f t="shared" si="1"/>
        <v/>
      </c>
      <c r="M19" s="174" t="str">
        <f t="shared" si="2"/>
        <v/>
      </c>
      <c r="N19" s="78"/>
      <c r="O19" s="34"/>
      <c r="P19" s="34"/>
      <c r="Q19" s="216"/>
      <c r="R19" s="216"/>
      <c r="S19" s="308" t="s">
        <v>135</v>
      </c>
      <c r="T19" s="308"/>
      <c r="U19" s="308"/>
      <c r="V19" s="308"/>
    </row>
    <row r="20" spans="2:22" ht="25.5" customHeight="1" x14ac:dyDescent="0.2">
      <c r="B20" s="52" t="s">
        <v>36</v>
      </c>
      <c r="C20" s="53"/>
      <c r="D20" s="285"/>
      <c r="E20" s="324" t="str">
        <f t="shared" si="0"/>
        <v/>
      </c>
      <c r="F20" s="292"/>
      <c r="G20" s="53"/>
      <c r="H20" s="53"/>
      <c r="I20" s="53"/>
      <c r="J20" s="53"/>
      <c r="K20" s="214"/>
      <c r="L20" s="173" t="str">
        <f t="shared" si="1"/>
        <v/>
      </c>
      <c r="M20" s="175" t="str">
        <f t="shared" si="2"/>
        <v/>
      </c>
      <c r="N20" s="77"/>
      <c r="O20" s="34"/>
      <c r="P20" s="34"/>
      <c r="Q20" s="216"/>
      <c r="R20" s="216"/>
      <c r="S20" s="308"/>
      <c r="T20" s="308"/>
      <c r="U20" s="308"/>
      <c r="V20" s="308"/>
    </row>
    <row r="21" spans="2:22" ht="25.5" customHeight="1" x14ac:dyDescent="0.2">
      <c r="B21" s="52" t="s">
        <v>37</v>
      </c>
      <c r="C21" s="55"/>
      <c r="D21" s="286"/>
      <c r="E21" s="325" t="str">
        <f t="shared" si="0"/>
        <v/>
      </c>
      <c r="F21" s="293"/>
      <c r="G21" s="55"/>
      <c r="H21" s="55"/>
      <c r="I21" s="55"/>
      <c r="J21" s="55"/>
      <c r="K21" s="215"/>
      <c r="L21" s="176" t="str">
        <f t="shared" si="1"/>
        <v/>
      </c>
      <c r="M21" s="174" t="str">
        <f t="shared" si="2"/>
        <v/>
      </c>
      <c r="N21" s="78"/>
      <c r="O21" s="34"/>
      <c r="P21" s="34"/>
      <c r="Q21" s="216"/>
      <c r="R21" s="216"/>
      <c r="S21" s="308"/>
      <c r="T21" s="308"/>
      <c r="U21" s="308"/>
      <c r="V21" s="308"/>
    </row>
    <row r="22" spans="2:22" ht="25.5" customHeight="1" x14ac:dyDescent="0.2">
      <c r="B22" s="52" t="s">
        <v>38</v>
      </c>
      <c r="C22" s="53"/>
      <c r="D22" s="285"/>
      <c r="E22" s="324" t="str">
        <f t="shared" si="0"/>
        <v/>
      </c>
      <c r="F22" s="292"/>
      <c r="G22" s="53"/>
      <c r="H22" s="53"/>
      <c r="I22" s="53"/>
      <c r="J22" s="53"/>
      <c r="K22" s="214"/>
      <c r="L22" s="173" t="str">
        <f t="shared" si="1"/>
        <v/>
      </c>
      <c r="M22" s="175" t="str">
        <f t="shared" si="2"/>
        <v/>
      </c>
      <c r="N22" s="77"/>
      <c r="O22" s="34"/>
      <c r="P22" s="34"/>
      <c r="Q22" s="216"/>
      <c r="R22" s="216"/>
      <c r="S22" s="2"/>
      <c r="T22" s="2"/>
      <c r="U22" s="3"/>
    </row>
    <row r="23" spans="2:22" ht="25.5" customHeight="1" x14ac:dyDescent="0.2">
      <c r="B23" s="52" t="s">
        <v>39</v>
      </c>
      <c r="C23" s="55"/>
      <c r="D23" s="286"/>
      <c r="E23" s="325" t="str">
        <f t="shared" si="0"/>
        <v/>
      </c>
      <c r="F23" s="293"/>
      <c r="G23" s="55"/>
      <c r="H23" s="55"/>
      <c r="I23" s="55"/>
      <c r="J23" s="55"/>
      <c r="K23" s="215"/>
      <c r="L23" s="176" t="str">
        <f t="shared" si="1"/>
        <v/>
      </c>
      <c r="M23" s="174" t="str">
        <f t="shared" si="2"/>
        <v/>
      </c>
      <c r="N23" s="78"/>
      <c r="O23" s="34"/>
      <c r="P23" s="34"/>
      <c r="Q23" s="216"/>
      <c r="R23" s="216"/>
      <c r="S23" s="2"/>
      <c r="T23" s="2"/>
      <c r="U23" s="3"/>
    </row>
    <row r="24" spans="2:22" ht="25.5" customHeight="1" x14ac:dyDescent="0.2">
      <c r="B24" s="52" t="s">
        <v>40</v>
      </c>
      <c r="C24" s="53"/>
      <c r="D24" s="285"/>
      <c r="E24" s="324" t="str">
        <f t="shared" si="0"/>
        <v/>
      </c>
      <c r="F24" s="292"/>
      <c r="G24" s="53"/>
      <c r="H24" s="53"/>
      <c r="I24" s="53"/>
      <c r="J24" s="53"/>
      <c r="K24" s="214"/>
      <c r="L24" s="173" t="str">
        <f t="shared" si="1"/>
        <v/>
      </c>
      <c r="M24" s="175" t="str">
        <f t="shared" si="2"/>
        <v/>
      </c>
      <c r="N24" s="77"/>
      <c r="O24" s="34"/>
      <c r="P24" s="34"/>
      <c r="Q24" s="216"/>
      <c r="R24" s="216"/>
      <c r="S24" s="2"/>
      <c r="T24" s="2"/>
      <c r="U24" s="3"/>
    </row>
    <row r="25" spans="2:22" ht="25.5" customHeight="1" x14ac:dyDescent="0.2">
      <c r="B25" s="52" t="s">
        <v>41</v>
      </c>
      <c r="C25" s="55"/>
      <c r="D25" s="286"/>
      <c r="E25" s="325" t="str">
        <f t="shared" si="0"/>
        <v/>
      </c>
      <c r="F25" s="293"/>
      <c r="G25" s="55"/>
      <c r="H25" s="55"/>
      <c r="I25" s="55"/>
      <c r="J25" s="55"/>
      <c r="K25" s="215"/>
      <c r="L25" s="176" t="str">
        <f t="shared" si="1"/>
        <v/>
      </c>
      <c r="M25" s="174" t="str">
        <f t="shared" si="2"/>
        <v/>
      </c>
      <c r="N25" s="78"/>
      <c r="O25" s="34"/>
      <c r="P25" s="34"/>
      <c r="Q25" s="216"/>
      <c r="R25" s="216"/>
      <c r="S25" s="2"/>
      <c r="T25" s="2"/>
      <c r="U25" s="3"/>
    </row>
    <row r="26" spans="2:22" ht="25.5" customHeight="1" x14ac:dyDescent="0.2">
      <c r="B26" s="52" t="s">
        <v>42</v>
      </c>
      <c r="C26" s="53"/>
      <c r="D26" s="285"/>
      <c r="E26" s="324" t="str">
        <f t="shared" si="0"/>
        <v/>
      </c>
      <c r="F26" s="292"/>
      <c r="G26" s="53"/>
      <c r="H26" s="53"/>
      <c r="I26" s="53"/>
      <c r="J26" s="53"/>
      <c r="K26" s="214"/>
      <c r="L26" s="173" t="str">
        <f t="shared" si="1"/>
        <v/>
      </c>
      <c r="M26" s="175" t="str">
        <f t="shared" si="2"/>
        <v/>
      </c>
      <c r="N26" s="77"/>
      <c r="O26" s="34"/>
      <c r="P26" s="34"/>
      <c r="Q26" s="216"/>
      <c r="R26" s="216"/>
      <c r="S26" s="2"/>
      <c r="T26" s="2"/>
      <c r="U26" s="3"/>
    </row>
    <row r="27" spans="2:22" ht="25.5" customHeight="1" x14ac:dyDescent="0.2">
      <c r="B27" s="52" t="s">
        <v>43</v>
      </c>
      <c r="C27" s="55"/>
      <c r="D27" s="286"/>
      <c r="E27" s="325" t="str">
        <f t="shared" si="0"/>
        <v/>
      </c>
      <c r="F27" s="293"/>
      <c r="G27" s="55"/>
      <c r="H27" s="55"/>
      <c r="I27" s="55"/>
      <c r="J27" s="55"/>
      <c r="K27" s="215"/>
      <c r="L27" s="176" t="str">
        <f t="shared" si="1"/>
        <v/>
      </c>
      <c r="M27" s="174" t="str">
        <f t="shared" si="2"/>
        <v/>
      </c>
      <c r="N27" s="78"/>
      <c r="O27" s="34"/>
      <c r="P27" s="34"/>
      <c r="Q27" s="216"/>
      <c r="R27" s="216"/>
      <c r="S27" s="2"/>
      <c r="T27" s="2"/>
      <c r="U27" s="3"/>
    </row>
    <row r="28" spans="2:22" ht="25.5" customHeight="1" x14ac:dyDescent="0.2">
      <c r="B28" s="52" t="s">
        <v>44</v>
      </c>
      <c r="C28" s="53"/>
      <c r="D28" s="285"/>
      <c r="E28" s="324" t="str">
        <f t="shared" si="0"/>
        <v/>
      </c>
      <c r="F28" s="292"/>
      <c r="G28" s="53"/>
      <c r="H28" s="53"/>
      <c r="I28" s="53"/>
      <c r="J28" s="53"/>
      <c r="K28" s="214"/>
      <c r="L28" s="173" t="str">
        <f t="shared" si="1"/>
        <v/>
      </c>
      <c r="M28" s="175" t="str">
        <f t="shared" si="2"/>
        <v/>
      </c>
      <c r="N28" s="77"/>
      <c r="O28" s="34"/>
      <c r="P28" s="34"/>
      <c r="Q28" s="216"/>
      <c r="R28" s="216"/>
      <c r="S28" s="2"/>
      <c r="T28" s="2"/>
      <c r="U28" s="3"/>
    </row>
    <row r="29" spans="2:22" ht="25.5" customHeight="1" x14ac:dyDescent="0.2">
      <c r="B29" s="52" t="s">
        <v>45</v>
      </c>
      <c r="C29" s="55"/>
      <c r="D29" s="286"/>
      <c r="E29" s="325" t="str">
        <f t="shared" si="0"/>
        <v/>
      </c>
      <c r="F29" s="293"/>
      <c r="G29" s="55"/>
      <c r="H29" s="55"/>
      <c r="I29" s="55"/>
      <c r="J29" s="55"/>
      <c r="K29" s="215"/>
      <c r="L29" s="176" t="str">
        <f t="shared" si="1"/>
        <v/>
      </c>
      <c r="M29" s="174" t="str">
        <f t="shared" si="2"/>
        <v/>
      </c>
      <c r="N29" s="78"/>
      <c r="O29" s="34"/>
      <c r="P29" s="34"/>
      <c r="Q29" s="216"/>
      <c r="R29" s="216"/>
      <c r="S29" s="2"/>
      <c r="T29" s="2"/>
      <c r="U29" s="3"/>
    </row>
    <row r="30" spans="2:22" ht="25.5" customHeight="1" x14ac:dyDescent="0.2">
      <c r="B30" s="52" t="s">
        <v>46</v>
      </c>
      <c r="C30" s="53"/>
      <c r="D30" s="285"/>
      <c r="E30" s="324" t="str">
        <f t="shared" si="0"/>
        <v/>
      </c>
      <c r="F30" s="292"/>
      <c r="G30" s="53"/>
      <c r="H30" s="53"/>
      <c r="I30" s="53"/>
      <c r="J30" s="53"/>
      <c r="K30" s="214"/>
      <c r="L30" s="173" t="str">
        <f t="shared" si="1"/>
        <v/>
      </c>
      <c r="M30" s="175" t="str">
        <f t="shared" si="2"/>
        <v/>
      </c>
      <c r="N30" s="77"/>
      <c r="O30" s="34"/>
      <c r="P30" s="34"/>
      <c r="Q30" s="216"/>
      <c r="R30" s="216"/>
      <c r="S30" s="2"/>
      <c r="T30" s="2"/>
      <c r="U30" s="3"/>
    </row>
    <row r="31" spans="2:22" ht="25.5" customHeight="1" x14ac:dyDescent="0.2">
      <c r="B31" s="52" t="s">
        <v>47</v>
      </c>
      <c r="C31" s="55"/>
      <c r="D31" s="286"/>
      <c r="E31" s="325" t="str">
        <f t="shared" si="0"/>
        <v/>
      </c>
      <c r="F31" s="293"/>
      <c r="G31" s="55"/>
      <c r="H31" s="55"/>
      <c r="I31" s="55"/>
      <c r="J31" s="55"/>
      <c r="K31" s="215"/>
      <c r="L31" s="176" t="str">
        <f t="shared" si="1"/>
        <v/>
      </c>
      <c r="M31" s="174" t="str">
        <f t="shared" si="2"/>
        <v/>
      </c>
      <c r="N31" s="78"/>
      <c r="O31" s="34"/>
      <c r="P31" s="34"/>
      <c r="Q31" s="216"/>
      <c r="R31" s="216"/>
      <c r="S31" s="2"/>
      <c r="T31" s="2"/>
      <c r="U31" s="3"/>
    </row>
    <row r="32" spans="2:22" ht="25.5" customHeight="1" x14ac:dyDescent="0.2">
      <c r="B32" s="52" t="s">
        <v>48</v>
      </c>
      <c r="C32" s="53"/>
      <c r="D32" s="285"/>
      <c r="E32" s="324" t="str">
        <f t="shared" si="0"/>
        <v/>
      </c>
      <c r="F32" s="292"/>
      <c r="G32" s="53"/>
      <c r="H32" s="53"/>
      <c r="I32" s="53"/>
      <c r="J32" s="53"/>
      <c r="K32" s="214"/>
      <c r="L32" s="173" t="str">
        <f t="shared" si="1"/>
        <v/>
      </c>
      <c r="M32" s="175" t="str">
        <f t="shared" si="2"/>
        <v/>
      </c>
      <c r="N32" s="77"/>
      <c r="O32" s="34"/>
      <c r="P32" s="34"/>
      <c r="Q32" s="216"/>
      <c r="R32" s="216"/>
      <c r="S32" s="2"/>
      <c r="T32" s="2"/>
      <c r="U32" s="3"/>
    </row>
    <row r="33" spans="1:21" ht="25.5" customHeight="1" x14ac:dyDescent="0.2">
      <c r="B33" s="52" t="s">
        <v>49</v>
      </c>
      <c r="C33" s="55"/>
      <c r="D33" s="286"/>
      <c r="E33" s="325" t="str">
        <f t="shared" si="0"/>
        <v/>
      </c>
      <c r="F33" s="293"/>
      <c r="G33" s="55"/>
      <c r="H33" s="55"/>
      <c r="I33" s="55"/>
      <c r="J33" s="55"/>
      <c r="K33" s="215"/>
      <c r="L33" s="176" t="str">
        <f t="shared" si="1"/>
        <v/>
      </c>
      <c r="M33" s="174" t="str">
        <f t="shared" si="2"/>
        <v/>
      </c>
      <c r="N33" s="78"/>
      <c r="O33" s="34"/>
      <c r="P33" s="34"/>
      <c r="Q33" s="216"/>
      <c r="R33" s="216"/>
      <c r="S33" s="2"/>
      <c r="T33" s="2"/>
      <c r="U33" s="3"/>
    </row>
    <row r="34" spans="1:21" ht="25.5" customHeight="1" x14ac:dyDescent="0.2">
      <c r="B34" s="52" t="s">
        <v>50</v>
      </c>
      <c r="C34" s="53"/>
      <c r="D34" s="285"/>
      <c r="E34" s="324" t="str">
        <f t="shared" si="0"/>
        <v/>
      </c>
      <c r="F34" s="292"/>
      <c r="G34" s="53"/>
      <c r="H34" s="53"/>
      <c r="I34" s="53"/>
      <c r="J34" s="53"/>
      <c r="K34" s="214"/>
      <c r="L34" s="173" t="str">
        <f t="shared" si="1"/>
        <v/>
      </c>
      <c r="M34" s="175" t="str">
        <f t="shared" si="2"/>
        <v/>
      </c>
      <c r="N34" s="77"/>
      <c r="O34" s="34"/>
      <c r="P34" s="34"/>
      <c r="Q34" s="216"/>
      <c r="R34" s="216"/>
      <c r="S34" s="2"/>
      <c r="T34" s="2"/>
      <c r="U34" s="3"/>
    </row>
    <row r="35" spans="1:21" ht="25.5" customHeight="1" x14ac:dyDescent="0.2">
      <c r="B35" s="52" t="s">
        <v>51</v>
      </c>
      <c r="C35" s="55"/>
      <c r="D35" s="286"/>
      <c r="E35" s="325" t="str">
        <f t="shared" si="0"/>
        <v/>
      </c>
      <c r="F35" s="293"/>
      <c r="G35" s="55"/>
      <c r="H35" s="55"/>
      <c r="I35" s="55"/>
      <c r="J35" s="55"/>
      <c r="K35" s="215"/>
      <c r="L35" s="176" t="str">
        <f t="shared" si="1"/>
        <v/>
      </c>
      <c r="M35" s="174" t="str">
        <f t="shared" si="2"/>
        <v/>
      </c>
      <c r="N35" s="78"/>
      <c r="O35" s="34"/>
      <c r="P35" s="34"/>
      <c r="Q35" s="216"/>
      <c r="R35" s="216"/>
      <c r="S35" s="2"/>
      <c r="T35" s="2"/>
      <c r="U35" s="3"/>
    </row>
    <row r="36" spans="1:21" ht="25.5" customHeight="1" x14ac:dyDescent="0.2">
      <c r="B36" s="52" t="s">
        <v>52</v>
      </c>
      <c r="C36" s="53"/>
      <c r="D36" s="285"/>
      <c r="E36" s="324" t="str">
        <f t="shared" si="0"/>
        <v/>
      </c>
      <c r="F36" s="292"/>
      <c r="G36" s="53"/>
      <c r="H36" s="53"/>
      <c r="I36" s="53"/>
      <c r="J36" s="53"/>
      <c r="K36" s="214"/>
      <c r="L36" s="173" t="str">
        <f t="shared" si="1"/>
        <v/>
      </c>
      <c r="M36" s="175" t="str">
        <f t="shared" si="2"/>
        <v/>
      </c>
      <c r="N36" s="77"/>
      <c r="O36" s="34"/>
      <c r="P36" s="34"/>
      <c r="Q36" s="216"/>
      <c r="R36" s="216"/>
      <c r="S36" s="2"/>
      <c r="T36" s="2"/>
      <c r="U36" s="3"/>
    </row>
    <row r="37" spans="1:21" ht="25.5" customHeight="1" x14ac:dyDescent="0.2">
      <c r="B37" s="52" t="s">
        <v>53</v>
      </c>
      <c r="C37" s="55"/>
      <c r="D37" s="286"/>
      <c r="E37" s="325" t="str">
        <f t="shared" si="0"/>
        <v/>
      </c>
      <c r="F37" s="293"/>
      <c r="G37" s="55"/>
      <c r="H37" s="55"/>
      <c r="I37" s="55"/>
      <c r="J37" s="55"/>
      <c r="K37" s="215"/>
      <c r="L37" s="176" t="str">
        <f t="shared" si="1"/>
        <v/>
      </c>
      <c r="M37" s="174" t="str">
        <f t="shared" si="2"/>
        <v/>
      </c>
      <c r="N37" s="78"/>
      <c r="O37" s="34"/>
      <c r="P37" s="34"/>
      <c r="Q37" s="216"/>
      <c r="R37" s="216"/>
      <c r="S37" s="2"/>
      <c r="T37" s="2"/>
      <c r="U37" s="3"/>
    </row>
    <row r="38" spans="1:21" ht="25.5" customHeight="1" x14ac:dyDescent="0.2">
      <c r="B38" s="52" t="s">
        <v>54</v>
      </c>
      <c r="C38" s="53"/>
      <c r="D38" s="285"/>
      <c r="E38" s="324" t="str">
        <f t="shared" si="0"/>
        <v/>
      </c>
      <c r="F38" s="292"/>
      <c r="G38" s="53"/>
      <c r="H38" s="53"/>
      <c r="I38" s="53"/>
      <c r="J38" s="53"/>
      <c r="K38" s="214"/>
      <c r="L38" s="173" t="str">
        <f t="shared" si="1"/>
        <v/>
      </c>
      <c r="M38" s="175" t="str">
        <f t="shared" si="2"/>
        <v/>
      </c>
      <c r="N38" s="77"/>
      <c r="O38" s="2"/>
      <c r="Q38" s="216"/>
      <c r="R38" s="216"/>
      <c r="S38" s="2"/>
      <c r="T38" s="2"/>
      <c r="U38" s="3"/>
    </row>
    <row r="39" spans="1:21" ht="25.5" customHeight="1" x14ac:dyDescent="0.2">
      <c r="B39" s="52" t="s">
        <v>55</v>
      </c>
      <c r="C39" s="55"/>
      <c r="D39" s="286"/>
      <c r="E39" s="325" t="str">
        <f t="shared" si="0"/>
        <v/>
      </c>
      <c r="F39" s="293"/>
      <c r="G39" s="55"/>
      <c r="H39" s="55"/>
      <c r="I39" s="55"/>
      <c r="J39" s="55"/>
      <c r="K39" s="215"/>
      <c r="L39" s="176" t="str">
        <f t="shared" si="1"/>
        <v/>
      </c>
      <c r="M39" s="174" t="str">
        <f t="shared" si="2"/>
        <v/>
      </c>
      <c r="N39" s="78"/>
      <c r="O39" s="302" t="s">
        <v>133</v>
      </c>
      <c r="P39" s="303"/>
      <c r="Q39" s="216"/>
      <c r="R39" s="216"/>
      <c r="S39" s="2"/>
      <c r="T39" s="2"/>
      <c r="U39" s="3"/>
    </row>
    <row r="40" spans="1:21" ht="25.5" customHeight="1" x14ac:dyDescent="0.2">
      <c r="B40" s="52" t="s">
        <v>56</v>
      </c>
      <c r="C40" s="53"/>
      <c r="D40" s="285"/>
      <c r="E40" s="324" t="str">
        <f t="shared" si="0"/>
        <v/>
      </c>
      <c r="F40" s="292"/>
      <c r="G40" s="53"/>
      <c r="H40" s="53"/>
      <c r="I40" s="53"/>
      <c r="J40" s="53"/>
      <c r="K40" s="214"/>
      <c r="L40" s="173" t="str">
        <f t="shared" si="1"/>
        <v/>
      </c>
      <c r="M40" s="175" t="str">
        <f t="shared" si="2"/>
        <v/>
      </c>
      <c r="N40" s="77"/>
      <c r="O40" s="302"/>
      <c r="P40" s="303"/>
      <c r="Q40" s="216"/>
      <c r="R40" s="216"/>
      <c r="S40" s="2"/>
      <c r="T40" s="2"/>
      <c r="U40" s="3"/>
    </row>
    <row r="41" spans="1:21" ht="25.5" customHeight="1" x14ac:dyDescent="0.2">
      <c r="B41" s="52" t="s">
        <v>57</v>
      </c>
      <c r="C41" s="55"/>
      <c r="D41" s="286"/>
      <c r="E41" s="325" t="str">
        <f t="shared" si="0"/>
        <v/>
      </c>
      <c r="F41" s="293"/>
      <c r="G41" s="55"/>
      <c r="H41" s="55"/>
      <c r="I41" s="55"/>
      <c r="J41" s="55"/>
      <c r="K41" s="215"/>
      <c r="L41" s="176" t="str">
        <f t="shared" si="1"/>
        <v/>
      </c>
      <c r="M41" s="174" t="str">
        <f t="shared" si="2"/>
        <v/>
      </c>
      <c r="N41" s="78"/>
      <c r="O41" s="320">
        <v>389800</v>
      </c>
      <c r="P41" s="321"/>
      <c r="Q41" s="216"/>
      <c r="R41" s="216"/>
      <c r="S41" s="2"/>
      <c r="T41" s="2"/>
      <c r="U41" s="3"/>
    </row>
    <row r="42" spans="1:21" ht="25.5" customHeight="1" thickBot="1" x14ac:dyDescent="0.25">
      <c r="B42" s="61" t="s">
        <v>58</v>
      </c>
      <c r="C42" s="62"/>
      <c r="D42" s="287"/>
      <c r="E42" s="324" t="str">
        <f t="shared" si="0"/>
        <v/>
      </c>
      <c r="F42" s="294"/>
      <c r="G42" s="62"/>
      <c r="H42" s="62"/>
      <c r="I42" s="62"/>
      <c r="J42" s="62"/>
      <c r="K42" s="63"/>
      <c r="L42" s="173" t="str">
        <f t="shared" si="1"/>
        <v/>
      </c>
      <c r="M42" s="175" t="str">
        <f t="shared" si="2"/>
        <v/>
      </c>
      <c r="N42" s="77">
        <v>389800</v>
      </c>
      <c r="O42" s="322"/>
      <c r="P42" s="323"/>
      <c r="Q42" s="216"/>
      <c r="R42" s="216"/>
      <c r="S42" s="2"/>
      <c r="T42" s="2"/>
      <c r="U42" s="3"/>
    </row>
    <row r="43" spans="1:21" ht="25.5" customHeight="1" thickTop="1" thickBot="1" x14ac:dyDescent="0.25">
      <c r="B43" s="179" t="s">
        <v>59</v>
      </c>
      <c r="C43" s="180">
        <f>IF(SUM(C12:C42)=0,0,SUM(C12:C42))</f>
        <v>22</v>
      </c>
      <c r="D43" s="180">
        <f>IF(SUM(D12:D42)=0,0,SUM(D12:D42))</f>
        <v>28</v>
      </c>
      <c r="E43" s="180">
        <f>IF(SUM(E12:E42)=0,0,SUM(E12:E42))</f>
        <v>3.5</v>
      </c>
      <c r="F43" s="296">
        <f>IF(SUM(F12:F42)=0,0,SUM(F12:F42))</f>
        <v>2</v>
      </c>
      <c r="G43" s="181">
        <f>IF(SUM(G12:G42)=0,0,SUM(G12:G42))</f>
        <v>2</v>
      </c>
      <c r="H43" s="181">
        <f>IF(SUM(H12:H42)=0,0,SUM(H12:H42))</f>
        <v>2</v>
      </c>
      <c r="I43" s="181">
        <f>IF(SUM(I12:I42)=0,0,SUM(I12:I42))</f>
        <v>6</v>
      </c>
      <c r="J43" s="181">
        <f>IF(SUM(J12:J42)=0,0,SUM(J12:J42))</f>
        <v>2</v>
      </c>
      <c r="K43" s="182">
        <f>IF(SUM(K12:K42)=0,0,SUM(K12:K42))</f>
        <v>2</v>
      </c>
      <c r="L43" s="177">
        <f>IF(SUM(L12:L42)=0,0,SUM(L12:L42))</f>
        <v>66</v>
      </c>
      <c r="M43" s="313">
        <f>IF((F43+G43+H43+I43+J43+K43)=0,IF(C43+D43=0,"",1),(C43+D43+E43)/(C43+D43+F43+G43+H43+I43+J43+K43))</f>
        <v>0.81060606060606055</v>
      </c>
      <c r="N43" s="183">
        <f>IF(SUM(N42-N12,N12,N42)=0,"",SUM(N42-N12))</f>
        <v>54000</v>
      </c>
      <c r="O43" s="305">
        <f>IF(O41-O13=0,0,O41-O13)</f>
        <v>54000</v>
      </c>
      <c r="P43" s="306"/>
      <c r="Q43" s="216"/>
      <c r="R43" s="216"/>
      <c r="S43" s="2"/>
      <c r="T43" s="2"/>
      <c r="U43" s="3"/>
    </row>
    <row r="44" spans="1:21" s="67" customFormat="1" ht="33.950000000000003" customHeight="1" thickTop="1" thickBot="1" x14ac:dyDescent="0.25">
      <c r="A44" s="212"/>
      <c r="C44" s="236" t="s">
        <v>60</v>
      </c>
      <c r="D44" s="236"/>
      <c r="E44" s="184">
        <f>IF(SUM(C43:E43)=0,"",SUM(C43:E43))</f>
        <v>53.5</v>
      </c>
      <c r="F44" s="185"/>
      <c r="G44" s="186"/>
      <c r="H44" s="185"/>
      <c r="I44" s="185"/>
      <c r="J44" s="187" t="s">
        <v>61</v>
      </c>
      <c r="K44" s="188">
        <f>IF(SUM(F43:K43)=0,"",SUM(F43:K43))</f>
        <v>16</v>
      </c>
      <c r="L44" s="237" t="s">
        <v>62</v>
      </c>
      <c r="M44" s="237"/>
      <c r="N44" s="298" t="s">
        <v>132</v>
      </c>
      <c r="O44" s="298"/>
      <c r="P44" s="298"/>
      <c r="Q44" s="297"/>
      <c r="R44" s="65"/>
      <c r="S44" s="66"/>
      <c r="T44" s="66"/>
      <c r="U44" s="66"/>
    </row>
    <row r="45" spans="1:21" s="212" customFormat="1" ht="14.1" customHeight="1" thickTop="1" x14ac:dyDescent="0.2">
      <c r="A45" s="230"/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68"/>
      <c r="S45" s="2"/>
      <c r="T45" s="2"/>
      <c r="U45" s="3"/>
    </row>
    <row r="46" spans="1:21" s="69" customFormat="1" ht="19.899999999999999" customHeight="1" x14ac:dyDescent="0.2">
      <c r="B46" s="231" t="s">
        <v>63</v>
      </c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70"/>
      <c r="R46" s="71"/>
      <c r="T46" s="72"/>
      <c r="U46" s="73"/>
    </row>
    <row r="47" spans="1:21" s="212" customFormat="1" ht="56.65" customHeight="1" x14ac:dyDescent="0.25">
      <c r="B47" s="74" t="s">
        <v>64</v>
      </c>
      <c r="C47" s="232"/>
      <c r="D47" s="232"/>
      <c r="E47" s="279"/>
      <c r="F47" s="233" t="s">
        <v>65</v>
      </c>
      <c r="G47" s="233"/>
      <c r="H47" s="234"/>
      <c r="I47" s="234"/>
      <c r="J47" s="234"/>
      <c r="K47" s="234"/>
      <c r="L47" s="234"/>
      <c r="M47" s="234"/>
      <c r="N47" s="234"/>
      <c r="O47" s="234"/>
      <c r="P47" s="64"/>
      <c r="T47" s="2"/>
      <c r="U47" s="3"/>
    </row>
    <row r="1048575" ht="12.95" customHeight="1" x14ac:dyDescent="0.2"/>
    <row r="1048576" ht="12.95" customHeight="1" x14ac:dyDescent="0.2"/>
  </sheetData>
  <sheetProtection algorithmName="SHA-512" hashValue="z/mWVdmu3KMDIBBBQLEtq8XY3/00ExkcQT/Opb1+8latBwB641pU9UnXevgWYpZnA89Ak1gC8hofsy9g7fgZiQ==" saltValue="8F7GUQJ+RvPqsirIJlVOVg==" spinCount="100000" sheet="1" objects="1" scenarios="1"/>
  <mergeCells count="31">
    <mergeCell ref="A45:Q45"/>
    <mergeCell ref="B46:P46"/>
    <mergeCell ref="C47:D47"/>
    <mergeCell ref="F47:G47"/>
    <mergeCell ref="H47:O47"/>
    <mergeCell ref="S3:V6"/>
    <mergeCell ref="S19:V21"/>
    <mergeCell ref="O39:P40"/>
    <mergeCell ref="O41:P42"/>
    <mergeCell ref="O43:P43"/>
    <mergeCell ref="C44:D44"/>
    <mergeCell ref="L44:M44"/>
    <mergeCell ref="N44:P44"/>
    <mergeCell ref="O10:P10"/>
    <mergeCell ref="S10:V12"/>
    <mergeCell ref="O11:P12"/>
    <mergeCell ref="O13:P14"/>
    <mergeCell ref="S13:V15"/>
    <mergeCell ref="S16:V18"/>
    <mergeCell ref="C6:M6"/>
    <mergeCell ref="B7:F7"/>
    <mergeCell ref="H7:L7"/>
    <mergeCell ref="N7:P7"/>
    <mergeCell ref="C9:E9"/>
    <mergeCell ref="F9:K9"/>
    <mergeCell ref="L9:M9"/>
    <mergeCell ref="B1:K1"/>
    <mergeCell ref="N1:Q1"/>
    <mergeCell ref="A3:Q3"/>
    <mergeCell ref="B4:K4"/>
    <mergeCell ref="C5:M5"/>
  </mergeCells>
  <conditionalFormatting sqref="M12:M43">
    <cfRule type="expression" dxfId="17" priority="1">
      <formula>$M12&gt;=0.8</formula>
    </cfRule>
    <cfRule type="expression" dxfId="16" priority="2">
      <formula>$M12&lt;0.8</formula>
    </cfRule>
  </conditionalFormatting>
  <pageMargins left="0.59027777777777801" right="0.39374999999999999" top="0.47222222222222199" bottom="0.82638888888888895" header="0.39374999999999999" footer="0.39374999999999999"/>
  <pageSetup paperSize="9" scale="54" firstPageNumber="0" orientation="portrait" r:id="rId1"/>
  <headerFooter>
    <oddHeader>&amp;L&amp;G</oddHead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C1321-87F2-4C09-9600-C6EA450F0AC6}">
  <sheetPr>
    <pageSetUpPr fitToPage="1"/>
  </sheetPr>
  <dimension ref="A1:AMM1048576"/>
  <sheetViews>
    <sheetView topLeftCell="A30" zoomScale="85" zoomScaleNormal="85" zoomScalePageLayoutView="55" workbookViewId="0">
      <selection activeCell="E42" sqref="E12:E42"/>
    </sheetView>
  </sheetViews>
  <sheetFormatPr baseColWidth="10" defaultColWidth="12.7109375" defaultRowHeight="12.75" x14ac:dyDescent="0.2"/>
  <cols>
    <col min="1" max="4" width="12.7109375" style="212"/>
    <col min="5" max="5" width="12.7109375" style="212" customWidth="1"/>
    <col min="6" max="8" width="12.7109375" style="212"/>
    <col min="9" max="9" width="12.7109375" style="212" customWidth="1"/>
    <col min="10" max="14" width="12.7109375" style="212"/>
    <col min="15" max="15" width="14.7109375" style="212" customWidth="1"/>
    <col min="16" max="16" width="14.7109375" style="2" customWidth="1"/>
    <col min="17" max="17" width="12.7109375" style="2"/>
    <col min="18" max="18" width="12.7109375" style="212"/>
    <col min="19" max="19" width="12.7109375" style="3"/>
    <col min="20" max="1027" width="12.7109375" style="212"/>
  </cols>
  <sheetData>
    <row r="1" spans="1:28" ht="34.9" customHeight="1" x14ac:dyDescent="0.25"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5"/>
      <c r="M1" s="5"/>
      <c r="N1" s="245" t="s">
        <v>0</v>
      </c>
      <c r="O1" s="245"/>
      <c r="P1" s="245"/>
      <c r="Q1" s="245"/>
      <c r="R1" s="5"/>
      <c r="S1" s="307" t="s">
        <v>1</v>
      </c>
      <c r="T1" s="7"/>
      <c r="U1" s="93"/>
      <c r="V1" s="217"/>
      <c r="W1" s="10"/>
      <c r="X1" s="10"/>
      <c r="Y1" s="10"/>
      <c r="Z1" s="10"/>
      <c r="AA1" s="10"/>
      <c r="AB1" s="10"/>
    </row>
    <row r="2" spans="1:28" ht="5.65" customHeight="1" x14ac:dyDescent="0.25">
      <c r="B2" s="2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/>
      <c r="U2" s="8"/>
      <c r="V2" s="217"/>
      <c r="W2" s="10"/>
      <c r="X2" s="10"/>
      <c r="Y2" s="10"/>
      <c r="Z2" s="10"/>
      <c r="AA2" s="10"/>
      <c r="AB2" s="10"/>
    </row>
    <row r="3" spans="1:28" s="212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5"/>
      <c r="S3" s="309" t="s">
        <v>2</v>
      </c>
      <c r="T3" s="309"/>
      <c r="U3" s="309"/>
      <c r="V3" s="309"/>
      <c r="W3" s="10"/>
      <c r="X3" s="10"/>
      <c r="Y3" s="10"/>
      <c r="Z3" s="10"/>
      <c r="AA3" s="10"/>
      <c r="AB3" s="10"/>
    </row>
    <row r="4" spans="1:28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246"/>
      <c r="K4" s="246"/>
      <c r="L4" s="11"/>
      <c r="M4" s="11"/>
      <c r="N4" s="11"/>
      <c r="O4" s="11"/>
      <c r="P4" s="12"/>
      <c r="Q4" s="12"/>
      <c r="R4" s="13"/>
      <c r="S4" s="309"/>
      <c r="T4" s="309"/>
      <c r="U4" s="309"/>
      <c r="V4" s="309"/>
      <c r="W4" s="10"/>
      <c r="X4" s="10"/>
      <c r="Y4" s="10"/>
      <c r="Z4" s="10"/>
      <c r="AA4" s="10"/>
      <c r="AB4" s="10"/>
    </row>
    <row r="5" spans="1:28" ht="28.35" customHeight="1" x14ac:dyDescent="0.2">
      <c r="A5" s="14"/>
      <c r="B5" s="15" t="s">
        <v>4</v>
      </c>
      <c r="C5" s="238" t="s">
        <v>5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16"/>
      <c r="O5" s="16"/>
      <c r="P5" s="17"/>
      <c r="Q5" s="18"/>
      <c r="R5" s="19"/>
      <c r="S5" s="309"/>
      <c r="T5" s="309"/>
      <c r="U5" s="309"/>
      <c r="V5" s="309"/>
      <c r="W5" s="10"/>
      <c r="X5" s="10"/>
      <c r="Y5" s="10"/>
      <c r="Z5" s="10"/>
      <c r="AA5" s="10"/>
      <c r="AB5" s="10"/>
    </row>
    <row r="6" spans="1:28" ht="28.35" customHeight="1" x14ac:dyDescent="0.2">
      <c r="A6" s="14"/>
      <c r="B6" s="15" t="s">
        <v>6</v>
      </c>
      <c r="C6" s="238" t="s">
        <v>7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0"/>
      <c r="O6" s="20"/>
      <c r="P6" s="21"/>
      <c r="Q6" s="21"/>
      <c r="R6" s="216"/>
      <c r="S6" s="309"/>
      <c r="T6" s="309"/>
      <c r="U6" s="309"/>
      <c r="V6" s="309"/>
      <c r="W6" s="10"/>
      <c r="X6" s="10"/>
      <c r="Y6" s="10"/>
      <c r="Z6" s="10"/>
      <c r="AA6" s="10"/>
      <c r="AB6" s="10"/>
    </row>
    <row r="7" spans="1:28" ht="28.35" customHeight="1" x14ac:dyDescent="0.4">
      <c r="A7" s="14"/>
      <c r="B7" s="239" t="s">
        <v>8</v>
      </c>
      <c r="C7" s="239"/>
      <c r="D7" s="239"/>
      <c r="E7" s="239"/>
      <c r="F7" s="239"/>
      <c r="G7" s="24">
        <v>2026</v>
      </c>
      <c r="H7" s="240" t="s">
        <v>72</v>
      </c>
      <c r="I7" s="240"/>
      <c r="J7" s="240"/>
      <c r="K7" s="240"/>
      <c r="L7" s="240"/>
      <c r="M7" s="213"/>
      <c r="N7" s="241" t="s">
        <v>10</v>
      </c>
      <c r="O7" s="241"/>
      <c r="P7" s="241"/>
      <c r="Q7" s="26"/>
      <c r="R7" s="26"/>
      <c r="S7" s="6"/>
      <c r="T7" s="7"/>
      <c r="U7" s="8"/>
      <c r="V7" s="217"/>
      <c r="W7" s="10"/>
      <c r="X7" s="10"/>
      <c r="Y7" s="10"/>
      <c r="Z7" s="10"/>
      <c r="AA7" s="10"/>
      <c r="AB7" s="10"/>
    </row>
    <row r="8" spans="1:28" ht="14.1" customHeight="1" thickBot="1" x14ac:dyDescent="0.3">
      <c r="B8" s="27"/>
      <c r="C8" s="28"/>
      <c r="D8" s="28"/>
      <c r="E8" s="28"/>
      <c r="F8" s="28"/>
      <c r="G8" s="29"/>
      <c r="H8" s="30"/>
      <c r="I8" s="30"/>
      <c r="J8" s="216"/>
      <c r="K8" s="31"/>
      <c r="L8" s="31"/>
      <c r="M8" s="31"/>
      <c r="N8" s="31"/>
      <c r="O8" s="31"/>
      <c r="P8" s="32"/>
      <c r="Q8" s="26"/>
      <c r="R8" s="26"/>
      <c r="S8" s="6"/>
      <c r="T8" s="7"/>
      <c r="U8" s="8"/>
      <c r="V8" s="217"/>
      <c r="W8" s="10"/>
      <c r="X8" s="10"/>
      <c r="Y8" s="10"/>
      <c r="Z8" s="10"/>
      <c r="AA8" s="10"/>
      <c r="AB8" s="10"/>
    </row>
    <row r="9" spans="1:28" ht="28.35" customHeight="1" thickTop="1" thickBot="1" x14ac:dyDescent="0.25">
      <c r="B9" s="33"/>
      <c r="C9" s="288" t="s">
        <v>11</v>
      </c>
      <c r="D9" s="289"/>
      <c r="E9" s="290"/>
      <c r="F9" s="242" t="s">
        <v>12</v>
      </c>
      <c r="G9" s="242"/>
      <c r="H9" s="242"/>
      <c r="I9" s="242"/>
      <c r="J9" s="242"/>
      <c r="K9" s="242"/>
      <c r="L9" s="243" t="s">
        <v>13</v>
      </c>
      <c r="M9" s="243"/>
      <c r="N9" s="34"/>
      <c r="O9" s="34"/>
      <c r="P9" s="34"/>
      <c r="Q9" s="216"/>
      <c r="R9" s="216"/>
      <c r="S9" s="6"/>
      <c r="T9" s="8"/>
      <c r="U9" s="8"/>
      <c r="V9" s="217"/>
      <c r="W9" s="10"/>
      <c r="X9" s="10"/>
      <c r="Y9" s="10"/>
      <c r="Z9" s="10"/>
      <c r="AA9" s="10"/>
      <c r="AB9" s="10"/>
    </row>
    <row r="10" spans="1:28" s="44" customFormat="1" ht="45" customHeight="1" thickTop="1" thickBot="1" x14ac:dyDescent="0.25">
      <c r="A10" s="212"/>
      <c r="B10" s="35"/>
      <c r="C10" s="36" t="s">
        <v>14</v>
      </c>
      <c r="D10" s="283" t="s">
        <v>15</v>
      </c>
      <c r="E10" s="282" t="s">
        <v>129</v>
      </c>
      <c r="F10" s="280" t="s">
        <v>16</v>
      </c>
      <c r="G10" s="37" t="s">
        <v>17</v>
      </c>
      <c r="H10" s="37" t="s">
        <v>18</v>
      </c>
      <c r="I10" s="37" t="s">
        <v>126</v>
      </c>
      <c r="J10" s="38" t="s">
        <v>19</v>
      </c>
      <c r="K10" s="39" t="s">
        <v>19</v>
      </c>
      <c r="L10" s="40" t="s">
        <v>20</v>
      </c>
      <c r="M10" s="41" t="s">
        <v>21</v>
      </c>
      <c r="N10" s="76" t="s">
        <v>22</v>
      </c>
      <c r="O10" s="300" t="s">
        <v>22</v>
      </c>
      <c r="P10" s="301"/>
      <c r="Q10" s="42"/>
      <c r="R10" s="42"/>
      <c r="S10" s="308" t="s">
        <v>23</v>
      </c>
      <c r="T10" s="308"/>
      <c r="U10" s="308"/>
      <c r="V10" s="308"/>
      <c r="W10" s="43"/>
      <c r="X10" s="43"/>
      <c r="Y10" s="43"/>
      <c r="Z10" s="43"/>
      <c r="AA10" s="43"/>
      <c r="AB10" s="43"/>
    </row>
    <row r="11" spans="1:28" s="44" customFormat="1" ht="33.950000000000003" customHeight="1" thickTop="1" x14ac:dyDescent="0.2">
      <c r="A11" s="212"/>
      <c r="B11" s="45" t="s">
        <v>24</v>
      </c>
      <c r="C11" s="281" t="s">
        <v>25</v>
      </c>
      <c r="D11" s="284" t="s">
        <v>25</v>
      </c>
      <c r="E11" s="295" t="s">
        <v>25</v>
      </c>
      <c r="F11" s="291" t="s">
        <v>25</v>
      </c>
      <c r="G11" s="46" t="s">
        <v>25</v>
      </c>
      <c r="H11" s="46" t="s">
        <v>25</v>
      </c>
      <c r="I11" s="46" t="s">
        <v>25</v>
      </c>
      <c r="J11" s="46" t="s">
        <v>25</v>
      </c>
      <c r="K11" s="47" t="s">
        <v>25</v>
      </c>
      <c r="L11" s="46" t="s">
        <v>25</v>
      </c>
      <c r="M11" s="47" t="s">
        <v>26</v>
      </c>
      <c r="N11" s="304" t="s">
        <v>130</v>
      </c>
      <c r="O11" s="299" t="s">
        <v>131</v>
      </c>
      <c r="P11" s="303"/>
      <c r="Q11" s="42"/>
      <c r="R11" s="42"/>
      <c r="S11" s="308"/>
      <c r="T11" s="308"/>
      <c r="U11" s="308"/>
      <c r="V11" s="308"/>
      <c r="W11" s="43"/>
      <c r="X11" s="43"/>
      <c r="Y11" s="43"/>
      <c r="Z11" s="43"/>
      <c r="AA11" s="43"/>
      <c r="AB11" s="43"/>
    </row>
    <row r="12" spans="1:28" ht="36.75" customHeight="1" x14ac:dyDescent="0.2">
      <c r="B12" s="52" t="s">
        <v>27</v>
      </c>
      <c r="C12" s="53">
        <v>15</v>
      </c>
      <c r="D12" s="285">
        <v>20</v>
      </c>
      <c r="E12" s="324">
        <f>IF(L12="","",MIN(N(I12),(L12*10%)))</f>
        <v>1</v>
      </c>
      <c r="F12" s="292">
        <v>1</v>
      </c>
      <c r="G12" s="53">
        <v>1</v>
      </c>
      <c r="H12" s="53">
        <v>1</v>
      </c>
      <c r="I12" s="53">
        <v>1</v>
      </c>
      <c r="J12" s="53">
        <v>1</v>
      </c>
      <c r="K12" s="214">
        <v>1</v>
      </c>
      <c r="L12" s="173">
        <f>IF(SUM(C12:D12,F12:K12)=0,"",(SUM(C12:D12,F12:K12)))</f>
        <v>41</v>
      </c>
      <c r="M12" s="175">
        <f>IFERROR(IF((F12+G12+H12+I12+J12+K12)=0,IF(C12+D12+E12=0,"",1),(C12+D12+E12)/(C12+D12+F12+G12+H12+I12+J12+K12)),"")</f>
        <v>0.87804878048780488</v>
      </c>
      <c r="N12" s="77">
        <v>391600</v>
      </c>
      <c r="O12" s="302"/>
      <c r="P12" s="303"/>
      <c r="Q12" s="216"/>
      <c r="R12" s="216"/>
      <c r="S12" s="308"/>
      <c r="T12" s="308"/>
      <c r="U12" s="308"/>
      <c r="V12" s="308"/>
      <c r="W12" s="10"/>
      <c r="X12" s="10"/>
      <c r="Y12" s="10"/>
      <c r="Z12" s="10"/>
      <c r="AA12" s="10"/>
      <c r="AB12" s="10"/>
    </row>
    <row r="13" spans="1:28" ht="25.5" customHeight="1" x14ac:dyDescent="0.2">
      <c r="B13" s="52" t="s">
        <v>29</v>
      </c>
      <c r="C13" s="55">
        <v>8</v>
      </c>
      <c r="D13" s="286">
        <v>9</v>
      </c>
      <c r="E13" s="325">
        <f>IF(L13="","",MIN(N(I13),(L13*10%)))</f>
        <v>2.7</v>
      </c>
      <c r="F13" s="293">
        <v>1</v>
      </c>
      <c r="G13" s="55">
        <v>1</v>
      </c>
      <c r="H13" s="55">
        <v>1</v>
      </c>
      <c r="I13" s="55">
        <v>5</v>
      </c>
      <c r="J13" s="55">
        <v>1</v>
      </c>
      <c r="K13" s="215">
        <v>1</v>
      </c>
      <c r="L13" s="176">
        <f>IF(SUM(C13:D13,F13:K13)=0,"",(SUM(C13:D13,F13:K13)))</f>
        <v>27</v>
      </c>
      <c r="M13" s="174">
        <f>IFERROR(IF((F13+G13+H13+I13+J13+K13)=0,IF(C13+D13+E13=0,"",1),(C13+D13+E13)/(C13+D13+F13+G13+H13+I13+J13+K13)),"")</f>
        <v>0.72962962962962963</v>
      </c>
      <c r="N13" s="78">
        <v>392400</v>
      </c>
      <c r="O13" s="320">
        <v>391600</v>
      </c>
      <c r="P13" s="321"/>
      <c r="Q13" s="216"/>
      <c r="R13" s="216"/>
      <c r="S13" s="308" t="s">
        <v>28</v>
      </c>
      <c r="T13" s="308"/>
      <c r="U13" s="308"/>
      <c r="V13" s="308"/>
      <c r="W13" s="10"/>
      <c r="X13" s="10"/>
      <c r="Y13" s="10"/>
      <c r="Z13" s="10"/>
      <c r="AA13" s="10"/>
      <c r="AB13" s="10"/>
    </row>
    <row r="14" spans="1:28" ht="25.5" customHeight="1" thickBot="1" x14ac:dyDescent="0.25">
      <c r="B14" s="52" t="s">
        <v>30</v>
      </c>
      <c r="C14" s="53"/>
      <c r="D14" s="285"/>
      <c r="E14" s="324" t="str">
        <f t="shared" ref="E14:E42" si="0">IF(L14="","",MIN(N(I14),(L14*10%)))</f>
        <v/>
      </c>
      <c r="F14" s="292"/>
      <c r="G14" s="53"/>
      <c r="H14" s="53"/>
      <c r="I14" s="53"/>
      <c r="J14" s="53"/>
      <c r="K14" s="214"/>
      <c r="L14" s="173" t="str">
        <f t="shared" ref="L14:L42" si="1">IF(SUM(C14:D14,F14:K14)=0,"",(SUM(C14:D14,F14:K14)))</f>
        <v/>
      </c>
      <c r="M14" s="175" t="str">
        <f t="shared" ref="M14:M42" si="2">IFERROR(IF((F14+G14+H14+I14+J14+K14)=0,IF(C14+D14+E14=0,"",1),(C14+D14+E14)/(C14+D14+F14+G14+H14+I14+J14+K14)),"")</f>
        <v/>
      </c>
      <c r="N14" s="77"/>
      <c r="O14" s="322"/>
      <c r="P14" s="323"/>
      <c r="Q14" s="216"/>
      <c r="R14" s="216"/>
      <c r="S14" s="308"/>
      <c r="T14" s="308"/>
      <c r="U14" s="308"/>
      <c r="V14" s="308"/>
      <c r="W14" s="10"/>
      <c r="X14" s="10"/>
      <c r="Y14" s="10"/>
      <c r="Z14" s="10"/>
      <c r="AA14" s="10"/>
      <c r="AB14" s="10"/>
    </row>
    <row r="15" spans="1:28" ht="25.5" customHeight="1" thickTop="1" x14ac:dyDescent="0.2">
      <c r="B15" s="52" t="s">
        <v>31</v>
      </c>
      <c r="C15" s="55"/>
      <c r="D15" s="286"/>
      <c r="E15" s="325" t="str">
        <f t="shared" si="0"/>
        <v/>
      </c>
      <c r="F15" s="293"/>
      <c r="G15" s="55"/>
      <c r="H15" s="55"/>
      <c r="I15" s="55"/>
      <c r="J15" s="55"/>
      <c r="K15" s="215"/>
      <c r="L15" s="176" t="str">
        <f t="shared" si="1"/>
        <v/>
      </c>
      <c r="M15" s="174" t="str">
        <f t="shared" si="2"/>
        <v/>
      </c>
      <c r="N15" s="78"/>
      <c r="Q15" s="216"/>
      <c r="R15" s="216"/>
      <c r="S15" s="308"/>
      <c r="T15" s="308"/>
      <c r="U15" s="308"/>
      <c r="V15" s="308"/>
    </row>
    <row r="16" spans="1:28" ht="25.5" customHeight="1" x14ac:dyDescent="0.2">
      <c r="B16" s="52" t="s">
        <v>32</v>
      </c>
      <c r="C16" s="53"/>
      <c r="D16" s="285"/>
      <c r="E16" s="324" t="str">
        <f t="shared" si="0"/>
        <v/>
      </c>
      <c r="F16" s="292"/>
      <c r="G16" s="53"/>
      <c r="H16" s="53"/>
      <c r="I16" s="53"/>
      <c r="J16" s="53"/>
      <c r="K16" s="214"/>
      <c r="L16" s="173" t="str">
        <f t="shared" si="1"/>
        <v/>
      </c>
      <c r="M16" s="175" t="str">
        <f t="shared" si="2"/>
        <v/>
      </c>
      <c r="N16" s="77"/>
      <c r="Q16" s="216"/>
      <c r="R16" s="11"/>
      <c r="S16" s="308" t="s">
        <v>134</v>
      </c>
      <c r="T16" s="308"/>
      <c r="U16" s="308"/>
      <c r="V16" s="308"/>
    </row>
    <row r="17" spans="2:22" ht="25.5" customHeight="1" x14ac:dyDescent="0.2">
      <c r="B17" s="52" t="s">
        <v>33</v>
      </c>
      <c r="C17" s="55"/>
      <c r="D17" s="286"/>
      <c r="E17" s="325" t="str">
        <f t="shared" si="0"/>
        <v/>
      </c>
      <c r="F17" s="293"/>
      <c r="G17" s="55"/>
      <c r="H17" s="55"/>
      <c r="I17" s="55"/>
      <c r="J17" s="55"/>
      <c r="K17" s="215"/>
      <c r="L17" s="176" t="str">
        <f t="shared" si="1"/>
        <v/>
      </c>
      <c r="M17" s="174" t="str">
        <f t="shared" si="2"/>
        <v/>
      </c>
      <c r="N17" s="78"/>
      <c r="O17" s="34"/>
      <c r="P17" s="34"/>
      <c r="Q17" s="216"/>
      <c r="R17" s="11"/>
      <c r="S17" s="308"/>
      <c r="T17" s="308"/>
      <c r="U17" s="308"/>
      <c r="V17" s="308"/>
    </row>
    <row r="18" spans="2:22" ht="25.5" customHeight="1" x14ac:dyDescent="0.2">
      <c r="B18" s="52" t="s">
        <v>34</v>
      </c>
      <c r="C18" s="53"/>
      <c r="D18" s="285"/>
      <c r="E18" s="324" t="str">
        <f t="shared" si="0"/>
        <v/>
      </c>
      <c r="F18" s="292"/>
      <c r="G18" s="53"/>
      <c r="H18" s="53"/>
      <c r="I18" s="53"/>
      <c r="J18" s="53"/>
      <c r="K18" s="214"/>
      <c r="L18" s="173" t="str">
        <f t="shared" si="1"/>
        <v/>
      </c>
      <c r="M18" s="175" t="str">
        <f t="shared" si="2"/>
        <v/>
      </c>
      <c r="N18" s="77"/>
      <c r="O18" s="34"/>
      <c r="P18" s="34"/>
      <c r="Q18" s="216"/>
      <c r="R18" s="11"/>
      <c r="S18" s="308"/>
      <c r="T18" s="308"/>
      <c r="U18" s="308"/>
      <c r="V18" s="308"/>
    </row>
    <row r="19" spans="2:22" ht="25.5" customHeight="1" x14ac:dyDescent="0.2">
      <c r="B19" s="52" t="s">
        <v>35</v>
      </c>
      <c r="C19" s="55"/>
      <c r="D19" s="286"/>
      <c r="E19" s="325" t="str">
        <f t="shared" si="0"/>
        <v/>
      </c>
      <c r="F19" s="293"/>
      <c r="G19" s="55"/>
      <c r="H19" s="55"/>
      <c r="I19" s="55"/>
      <c r="J19" s="55"/>
      <c r="K19" s="215"/>
      <c r="L19" s="176" t="str">
        <f t="shared" si="1"/>
        <v/>
      </c>
      <c r="M19" s="174" t="str">
        <f t="shared" si="2"/>
        <v/>
      </c>
      <c r="N19" s="78"/>
      <c r="O19" s="34"/>
      <c r="P19" s="34"/>
      <c r="Q19" s="216"/>
      <c r="R19" s="216"/>
      <c r="S19" s="308" t="s">
        <v>135</v>
      </c>
      <c r="T19" s="308"/>
      <c r="U19" s="308"/>
      <c r="V19" s="308"/>
    </row>
    <row r="20" spans="2:22" ht="25.5" customHeight="1" x14ac:dyDescent="0.2">
      <c r="B20" s="52" t="s">
        <v>36</v>
      </c>
      <c r="C20" s="53"/>
      <c r="D20" s="285"/>
      <c r="E20" s="324" t="str">
        <f t="shared" si="0"/>
        <v/>
      </c>
      <c r="F20" s="292"/>
      <c r="G20" s="53"/>
      <c r="H20" s="53"/>
      <c r="I20" s="53"/>
      <c r="J20" s="53"/>
      <c r="K20" s="214"/>
      <c r="L20" s="173" t="str">
        <f t="shared" si="1"/>
        <v/>
      </c>
      <c r="M20" s="175" t="str">
        <f t="shared" si="2"/>
        <v/>
      </c>
      <c r="N20" s="77"/>
      <c r="O20" s="34"/>
      <c r="P20" s="34"/>
      <c r="Q20" s="216"/>
      <c r="R20" s="216"/>
      <c r="S20" s="308"/>
      <c r="T20" s="308"/>
      <c r="U20" s="308"/>
      <c r="V20" s="308"/>
    </row>
    <row r="21" spans="2:22" ht="25.5" customHeight="1" x14ac:dyDescent="0.2">
      <c r="B21" s="52" t="s">
        <v>37</v>
      </c>
      <c r="C21" s="55"/>
      <c r="D21" s="286"/>
      <c r="E21" s="325" t="str">
        <f t="shared" si="0"/>
        <v/>
      </c>
      <c r="F21" s="293"/>
      <c r="G21" s="55"/>
      <c r="H21" s="55"/>
      <c r="I21" s="55"/>
      <c r="J21" s="55"/>
      <c r="K21" s="215"/>
      <c r="L21" s="176" t="str">
        <f t="shared" si="1"/>
        <v/>
      </c>
      <c r="M21" s="174" t="str">
        <f t="shared" si="2"/>
        <v/>
      </c>
      <c r="N21" s="78"/>
      <c r="O21" s="34"/>
      <c r="P21" s="34"/>
      <c r="Q21" s="216"/>
      <c r="R21" s="216"/>
      <c r="S21" s="308"/>
      <c r="T21" s="308"/>
      <c r="U21" s="308"/>
      <c r="V21" s="308"/>
    </row>
    <row r="22" spans="2:22" ht="25.5" customHeight="1" x14ac:dyDescent="0.2">
      <c r="B22" s="52" t="s">
        <v>38</v>
      </c>
      <c r="C22" s="53"/>
      <c r="D22" s="285"/>
      <c r="E22" s="324" t="str">
        <f t="shared" si="0"/>
        <v/>
      </c>
      <c r="F22" s="292"/>
      <c r="G22" s="53"/>
      <c r="H22" s="53"/>
      <c r="I22" s="53"/>
      <c r="J22" s="53"/>
      <c r="K22" s="214"/>
      <c r="L22" s="173" t="str">
        <f t="shared" si="1"/>
        <v/>
      </c>
      <c r="M22" s="175" t="str">
        <f t="shared" si="2"/>
        <v/>
      </c>
      <c r="N22" s="77"/>
      <c r="O22" s="34"/>
      <c r="P22" s="34"/>
      <c r="Q22" s="216"/>
      <c r="R22" s="216"/>
      <c r="S22" s="2"/>
      <c r="T22" s="2"/>
      <c r="U22" s="3"/>
    </row>
    <row r="23" spans="2:22" ht="25.5" customHeight="1" x14ac:dyDescent="0.2">
      <c r="B23" s="52" t="s">
        <v>39</v>
      </c>
      <c r="C23" s="55"/>
      <c r="D23" s="286"/>
      <c r="E23" s="325" t="str">
        <f t="shared" si="0"/>
        <v/>
      </c>
      <c r="F23" s="293"/>
      <c r="G23" s="55"/>
      <c r="H23" s="55"/>
      <c r="I23" s="55"/>
      <c r="J23" s="55"/>
      <c r="K23" s="215"/>
      <c r="L23" s="176" t="str">
        <f t="shared" si="1"/>
        <v/>
      </c>
      <c r="M23" s="174" t="str">
        <f t="shared" si="2"/>
        <v/>
      </c>
      <c r="N23" s="78"/>
      <c r="O23" s="34"/>
      <c r="P23" s="34"/>
      <c r="Q23" s="216"/>
      <c r="R23" s="216"/>
      <c r="S23" s="2"/>
      <c r="T23" s="2"/>
      <c r="U23" s="3"/>
    </row>
    <row r="24" spans="2:22" ht="25.5" customHeight="1" x14ac:dyDescent="0.2">
      <c r="B24" s="52" t="s">
        <v>40</v>
      </c>
      <c r="C24" s="53"/>
      <c r="D24" s="285"/>
      <c r="E24" s="324" t="str">
        <f t="shared" si="0"/>
        <v/>
      </c>
      <c r="F24" s="292"/>
      <c r="G24" s="53"/>
      <c r="H24" s="53"/>
      <c r="I24" s="53"/>
      <c r="J24" s="53"/>
      <c r="K24" s="214"/>
      <c r="L24" s="173" t="str">
        <f t="shared" si="1"/>
        <v/>
      </c>
      <c r="M24" s="175" t="str">
        <f t="shared" si="2"/>
        <v/>
      </c>
      <c r="N24" s="77"/>
      <c r="O24" s="34"/>
      <c r="P24" s="34"/>
      <c r="Q24" s="216"/>
      <c r="R24" s="216"/>
      <c r="S24" s="2"/>
      <c r="T24" s="2"/>
      <c r="U24" s="3"/>
    </row>
    <row r="25" spans="2:22" ht="25.5" customHeight="1" x14ac:dyDescent="0.2">
      <c r="B25" s="52" t="s">
        <v>41</v>
      </c>
      <c r="C25" s="55"/>
      <c r="D25" s="286"/>
      <c r="E25" s="325" t="str">
        <f t="shared" si="0"/>
        <v/>
      </c>
      <c r="F25" s="293"/>
      <c r="G25" s="55"/>
      <c r="H25" s="55"/>
      <c r="I25" s="55"/>
      <c r="J25" s="55"/>
      <c r="K25" s="215"/>
      <c r="L25" s="176" t="str">
        <f t="shared" si="1"/>
        <v/>
      </c>
      <c r="M25" s="174" t="str">
        <f t="shared" si="2"/>
        <v/>
      </c>
      <c r="N25" s="78"/>
      <c r="O25" s="34"/>
      <c r="P25" s="34"/>
      <c r="Q25" s="216"/>
      <c r="R25" s="216"/>
      <c r="S25" s="2"/>
      <c r="T25" s="2"/>
      <c r="U25" s="3"/>
    </row>
    <row r="26" spans="2:22" ht="25.5" customHeight="1" x14ac:dyDescent="0.2">
      <c r="B26" s="52" t="s">
        <v>42</v>
      </c>
      <c r="C26" s="53"/>
      <c r="D26" s="285"/>
      <c r="E26" s="324" t="str">
        <f t="shared" si="0"/>
        <v/>
      </c>
      <c r="F26" s="292"/>
      <c r="G26" s="53"/>
      <c r="H26" s="53"/>
      <c r="I26" s="53"/>
      <c r="J26" s="53"/>
      <c r="K26" s="214"/>
      <c r="L26" s="173" t="str">
        <f t="shared" si="1"/>
        <v/>
      </c>
      <c r="M26" s="175" t="str">
        <f t="shared" si="2"/>
        <v/>
      </c>
      <c r="N26" s="77"/>
      <c r="O26" s="34"/>
      <c r="P26" s="34"/>
      <c r="Q26" s="216"/>
      <c r="R26" s="216"/>
      <c r="S26" s="2"/>
      <c r="T26" s="2"/>
      <c r="U26" s="3"/>
    </row>
    <row r="27" spans="2:22" ht="25.5" customHeight="1" x14ac:dyDescent="0.2">
      <c r="B27" s="52" t="s">
        <v>43</v>
      </c>
      <c r="C27" s="55"/>
      <c r="D27" s="286"/>
      <c r="E27" s="325" t="str">
        <f t="shared" si="0"/>
        <v/>
      </c>
      <c r="F27" s="293"/>
      <c r="G27" s="55"/>
      <c r="H27" s="55"/>
      <c r="I27" s="55"/>
      <c r="J27" s="55"/>
      <c r="K27" s="215"/>
      <c r="L27" s="176" t="str">
        <f t="shared" si="1"/>
        <v/>
      </c>
      <c r="M27" s="174" t="str">
        <f t="shared" si="2"/>
        <v/>
      </c>
      <c r="N27" s="78"/>
      <c r="O27" s="34"/>
      <c r="P27" s="34"/>
      <c r="Q27" s="216"/>
      <c r="R27" s="216"/>
      <c r="S27" s="2"/>
      <c r="T27" s="2"/>
      <c r="U27" s="3"/>
    </row>
    <row r="28" spans="2:22" ht="25.5" customHeight="1" x14ac:dyDescent="0.2">
      <c r="B28" s="52" t="s">
        <v>44</v>
      </c>
      <c r="C28" s="53"/>
      <c r="D28" s="285"/>
      <c r="E28" s="324" t="str">
        <f t="shared" si="0"/>
        <v/>
      </c>
      <c r="F28" s="292"/>
      <c r="G28" s="53"/>
      <c r="H28" s="53"/>
      <c r="I28" s="53"/>
      <c r="J28" s="53"/>
      <c r="K28" s="214"/>
      <c r="L28" s="173" t="str">
        <f t="shared" si="1"/>
        <v/>
      </c>
      <c r="M28" s="175" t="str">
        <f t="shared" si="2"/>
        <v/>
      </c>
      <c r="N28" s="77"/>
      <c r="O28" s="34"/>
      <c r="P28" s="34"/>
      <c r="Q28" s="216"/>
      <c r="R28" s="216"/>
      <c r="S28" s="2"/>
      <c r="T28" s="2"/>
      <c r="U28" s="3"/>
    </row>
    <row r="29" spans="2:22" ht="25.5" customHeight="1" x14ac:dyDescent="0.2">
      <c r="B29" s="52" t="s">
        <v>45</v>
      </c>
      <c r="C29" s="55"/>
      <c r="D29" s="286"/>
      <c r="E29" s="325" t="str">
        <f t="shared" si="0"/>
        <v/>
      </c>
      <c r="F29" s="293"/>
      <c r="G29" s="55"/>
      <c r="H29" s="55"/>
      <c r="I29" s="55"/>
      <c r="J29" s="55"/>
      <c r="K29" s="215"/>
      <c r="L29" s="176" t="str">
        <f t="shared" si="1"/>
        <v/>
      </c>
      <c r="M29" s="174" t="str">
        <f t="shared" si="2"/>
        <v/>
      </c>
      <c r="N29" s="78"/>
      <c r="O29" s="34"/>
      <c r="P29" s="34"/>
      <c r="Q29" s="216"/>
      <c r="R29" s="216"/>
      <c r="S29" s="2"/>
      <c r="T29" s="2"/>
      <c r="U29" s="3"/>
    </row>
    <row r="30" spans="2:22" ht="25.5" customHeight="1" x14ac:dyDescent="0.2">
      <c r="B30" s="52" t="s">
        <v>46</v>
      </c>
      <c r="C30" s="53"/>
      <c r="D30" s="285"/>
      <c r="E30" s="324" t="str">
        <f t="shared" si="0"/>
        <v/>
      </c>
      <c r="F30" s="292"/>
      <c r="G30" s="53"/>
      <c r="H30" s="53"/>
      <c r="I30" s="53"/>
      <c r="J30" s="53"/>
      <c r="K30" s="214"/>
      <c r="L30" s="173" t="str">
        <f t="shared" si="1"/>
        <v/>
      </c>
      <c r="M30" s="175" t="str">
        <f t="shared" si="2"/>
        <v/>
      </c>
      <c r="N30" s="77"/>
      <c r="O30" s="34"/>
      <c r="P30" s="34"/>
      <c r="Q30" s="216"/>
      <c r="R30" s="216"/>
      <c r="S30" s="2"/>
      <c r="T30" s="2"/>
      <c r="U30" s="3"/>
    </row>
    <row r="31" spans="2:22" ht="25.5" customHeight="1" x14ac:dyDescent="0.2">
      <c r="B31" s="52" t="s">
        <v>47</v>
      </c>
      <c r="C31" s="55"/>
      <c r="D31" s="286"/>
      <c r="E31" s="325" t="str">
        <f t="shared" si="0"/>
        <v/>
      </c>
      <c r="F31" s="293"/>
      <c r="G31" s="55"/>
      <c r="H31" s="55"/>
      <c r="I31" s="55"/>
      <c r="J31" s="55"/>
      <c r="K31" s="215"/>
      <c r="L31" s="176" t="str">
        <f t="shared" si="1"/>
        <v/>
      </c>
      <c r="M31" s="174" t="str">
        <f t="shared" si="2"/>
        <v/>
      </c>
      <c r="N31" s="78"/>
      <c r="O31" s="34"/>
      <c r="P31" s="34"/>
      <c r="Q31" s="216"/>
      <c r="R31" s="216"/>
      <c r="S31" s="2"/>
      <c r="T31" s="2"/>
      <c r="U31" s="3"/>
    </row>
    <row r="32" spans="2:22" ht="25.5" customHeight="1" x14ac:dyDescent="0.2">
      <c r="B32" s="52" t="s">
        <v>48</v>
      </c>
      <c r="C32" s="53"/>
      <c r="D32" s="285"/>
      <c r="E32" s="324" t="str">
        <f t="shared" si="0"/>
        <v/>
      </c>
      <c r="F32" s="292"/>
      <c r="G32" s="53"/>
      <c r="H32" s="53"/>
      <c r="I32" s="53"/>
      <c r="J32" s="53"/>
      <c r="K32" s="214"/>
      <c r="L32" s="173" t="str">
        <f t="shared" si="1"/>
        <v/>
      </c>
      <c r="M32" s="175" t="str">
        <f t="shared" si="2"/>
        <v/>
      </c>
      <c r="N32" s="77"/>
      <c r="O32" s="34"/>
      <c r="P32" s="34"/>
      <c r="Q32" s="216"/>
      <c r="R32" s="216"/>
      <c r="S32" s="2"/>
      <c r="T32" s="2"/>
      <c r="U32" s="3"/>
    </row>
    <row r="33" spans="1:21" ht="25.5" customHeight="1" x14ac:dyDescent="0.2">
      <c r="B33" s="52" t="s">
        <v>49</v>
      </c>
      <c r="C33" s="55"/>
      <c r="D33" s="286"/>
      <c r="E33" s="325" t="str">
        <f t="shared" si="0"/>
        <v/>
      </c>
      <c r="F33" s="293"/>
      <c r="G33" s="55"/>
      <c r="H33" s="55"/>
      <c r="I33" s="55"/>
      <c r="J33" s="55"/>
      <c r="K33" s="215"/>
      <c r="L33" s="176" t="str">
        <f t="shared" si="1"/>
        <v/>
      </c>
      <c r="M33" s="174" t="str">
        <f t="shared" si="2"/>
        <v/>
      </c>
      <c r="N33" s="78"/>
      <c r="O33" s="34"/>
      <c r="P33" s="34"/>
      <c r="Q33" s="216"/>
      <c r="R33" s="216"/>
      <c r="S33" s="2"/>
      <c r="T33" s="2"/>
      <c r="U33" s="3"/>
    </row>
    <row r="34" spans="1:21" ht="25.5" customHeight="1" x14ac:dyDescent="0.2">
      <c r="B34" s="52" t="s">
        <v>50</v>
      </c>
      <c r="C34" s="53"/>
      <c r="D34" s="285"/>
      <c r="E34" s="324" t="str">
        <f t="shared" si="0"/>
        <v/>
      </c>
      <c r="F34" s="292"/>
      <c r="G34" s="53"/>
      <c r="H34" s="53"/>
      <c r="I34" s="53"/>
      <c r="J34" s="53"/>
      <c r="K34" s="214"/>
      <c r="L34" s="173" t="str">
        <f t="shared" si="1"/>
        <v/>
      </c>
      <c r="M34" s="175" t="str">
        <f t="shared" si="2"/>
        <v/>
      </c>
      <c r="N34" s="77"/>
      <c r="O34" s="34"/>
      <c r="P34" s="34"/>
      <c r="Q34" s="216"/>
      <c r="R34" s="216"/>
      <c r="S34" s="2"/>
      <c r="T34" s="2"/>
      <c r="U34" s="3"/>
    </row>
    <row r="35" spans="1:21" ht="25.5" customHeight="1" x14ac:dyDescent="0.2">
      <c r="B35" s="52" t="s">
        <v>51</v>
      </c>
      <c r="C35" s="55"/>
      <c r="D35" s="286"/>
      <c r="E35" s="325" t="str">
        <f t="shared" si="0"/>
        <v/>
      </c>
      <c r="F35" s="293"/>
      <c r="G35" s="55"/>
      <c r="H35" s="55"/>
      <c r="I35" s="55"/>
      <c r="J35" s="55"/>
      <c r="K35" s="215"/>
      <c r="L35" s="176" t="str">
        <f t="shared" si="1"/>
        <v/>
      </c>
      <c r="M35" s="174" t="str">
        <f t="shared" si="2"/>
        <v/>
      </c>
      <c r="N35" s="78"/>
      <c r="O35" s="34"/>
      <c r="P35" s="34"/>
      <c r="Q35" s="216"/>
      <c r="R35" s="216"/>
      <c r="S35" s="2"/>
      <c r="T35" s="2"/>
      <c r="U35" s="3"/>
    </row>
    <row r="36" spans="1:21" ht="25.5" customHeight="1" x14ac:dyDescent="0.2">
      <c r="B36" s="52" t="s">
        <v>52</v>
      </c>
      <c r="C36" s="53"/>
      <c r="D36" s="285"/>
      <c r="E36" s="324" t="str">
        <f t="shared" si="0"/>
        <v/>
      </c>
      <c r="F36" s="292"/>
      <c r="G36" s="53"/>
      <c r="H36" s="53"/>
      <c r="I36" s="53"/>
      <c r="J36" s="53"/>
      <c r="K36" s="214"/>
      <c r="L36" s="173" t="str">
        <f t="shared" si="1"/>
        <v/>
      </c>
      <c r="M36" s="175" t="str">
        <f t="shared" si="2"/>
        <v/>
      </c>
      <c r="N36" s="77"/>
      <c r="O36" s="34"/>
      <c r="P36" s="34"/>
      <c r="Q36" s="216"/>
      <c r="R36" s="216"/>
      <c r="S36" s="2"/>
      <c r="T36" s="2"/>
      <c r="U36" s="3"/>
    </row>
    <row r="37" spans="1:21" ht="25.5" customHeight="1" x14ac:dyDescent="0.2">
      <c r="B37" s="52" t="s">
        <v>53</v>
      </c>
      <c r="C37" s="55"/>
      <c r="D37" s="286"/>
      <c r="E37" s="325" t="str">
        <f t="shared" si="0"/>
        <v/>
      </c>
      <c r="F37" s="293"/>
      <c r="G37" s="55"/>
      <c r="H37" s="55"/>
      <c r="I37" s="55"/>
      <c r="J37" s="55"/>
      <c r="K37" s="215"/>
      <c r="L37" s="176" t="str">
        <f t="shared" si="1"/>
        <v/>
      </c>
      <c r="M37" s="174" t="str">
        <f t="shared" si="2"/>
        <v/>
      </c>
      <c r="N37" s="78"/>
      <c r="O37" s="34"/>
      <c r="P37" s="34"/>
      <c r="Q37" s="216"/>
      <c r="R37" s="216"/>
      <c r="S37" s="2"/>
      <c r="T37" s="2"/>
      <c r="U37" s="3"/>
    </row>
    <row r="38" spans="1:21" ht="25.5" customHeight="1" x14ac:dyDescent="0.2">
      <c r="B38" s="52" t="s">
        <v>54</v>
      </c>
      <c r="C38" s="53"/>
      <c r="D38" s="285"/>
      <c r="E38" s="324" t="str">
        <f t="shared" si="0"/>
        <v/>
      </c>
      <c r="F38" s="292"/>
      <c r="G38" s="53"/>
      <c r="H38" s="53"/>
      <c r="I38" s="53"/>
      <c r="J38" s="53"/>
      <c r="K38" s="214"/>
      <c r="L38" s="173" t="str">
        <f t="shared" si="1"/>
        <v/>
      </c>
      <c r="M38" s="175" t="str">
        <f t="shared" si="2"/>
        <v/>
      </c>
      <c r="N38" s="77"/>
      <c r="O38" s="2"/>
      <c r="Q38" s="216"/>
      <c r="R38" s="216"/>
      <c r="S38" s="2"/>
      <c r="T38" s="2"/>
      <c r="U38" s="3"/>
    </row>
    <row r="39" spans="1:21" ht="25.5" customHeight="1" x14ac:dyDescent="0.2">
      <c r="B39" s="52" t="s">
        <v>55</v>
      </c>
      <c r="C39" s="55"/>
      <c r="D39" s="286"/>
      <c r="E39" s="325" t="str">
        <f t="shared" si="0"/>
        <v/>
      </c>
      <c r="F39" s="293"/>
      <c r="G39" s="55"/>
      <c r="H39" s="55"/>
      <c r="I39" s="55"/>
      <c r="J39" s="55"/>
      <c r="K39" s="215"/>
      <c r="L39" s="176" t="str">
        <f t="shared" si="1"/>
        <v/>
      </c>
      <c r="M39" s="174" t="str">
        <f t="shared" si="2"/>
        <v/>
      </c>
      <c r="N39" s="78"/>
      <c r="O39" s="302" t="s">
        <v>133</v>
      </c>
      <c r="P39" s="303"/>
      <c r="Q39" s="216"/>
      <c r="R39" s="216"/>
      <c r="S39" s="2"/>
      <c r="T39" s="2"/>
      <c r="U39" s="3"/>
    </row>
    <row r="40" spans="1:21" ht="25.5" customHeight="1" x14ac:dyDescent="0.2">
      <c r="B40" s="52" t="s">
        <v>56</v>
      </c>
      <c r="C40" s="53"/>
      <c r="D40" s="285"/>
      <c r="E40" s="324" t="str">
        <f t="shared" si="0"/>
        <v/>
      </c>
      <c r="F40" s="292"/>
      <c r="G40" s="53"/>
      <c r="H40" s="53"/>
      <c r="I40" s="53"/>
      <c r="J40" s="53"/>
      <c r="K40" s="214"/>
      <c r="L40" s="173" t="str">
        <f t="shared" si="1"/>
        <v/>
      </c>
      <c r="M40" s="175" t="str">
        <f t="shared" si="2"/>
        <v/>
      </c>
      <c r="N40" s="77"/>
      <c r="O40" s="302"/>
      <c r="P40" s="303"/>
      <c r="Q40" s="216"/>
      <c r="R40" s="216"/>
      <c r="S40" s="2"/>
      <c r="T40" s="2"/>
      <c r="U40" s="3"/>
    </row>
    <row r="41" spans="1:21" ht="25.5" customHeight="1" x14ac:dyDescent="0.2">
      <c r="B41" s="52" t="s">
        <v>57</v>
      </c>
      <c r="C41" s="55"/>
      <c r="D41" s="286"/>
      <c r="E41" s="325" t="str">
        <f t="shared" si="0"/>
        <v/>
      </c>
      <c r="F41" s="293"/>
      <c r="G41" s="55"/>
      <c r="H41" s="55"/>
      <c r="I41" s="55"/>
      <c r="J41" s="55"/>
      <c r="K41" s="215"/>
      <c r="L41" s="176" t="str">
        <f t="shared" si="1"/>
        <v/>
      </c>
      <c r="M41" s="174" t="str">
        <f t="shared" si="2"/>
        <v/>
      </c>
      <c r="N41" s="78"/>
      <c r="O41" s="320">
        <v>445600</v>
      </c>
      <c r="P41" s="321"/>
      <c r="Q41" s="216"/>
      <c r="R41" s="216"/>
      <c r="S41" s="2"/>
      <c r="T41" s="2"/>
      <c r="U41" s="3"/>
    </row>
    <row r="42" spans="1:21" ht="25.5" customHeight="1" thickBot="1" x14ac:dyDescent="0.25">
      <c r="B42" s="61" t="s">
        <v>58</v>
      </c>
      <c r="C42" s="62"/>
      <c r="D42" s="287"/>
      <c r="E42" s="324" t="str">
        <f t="shared" si="0"/>
        <v/>
      </c>
      <c r="F42" s="294"/>
      <c r="G42" s="62"/>
      <c r="H42" s="62"/>
      <c r="I42" s="62"/>
      <c r="J42" s="62"/>
      <c r="K42" s="63"/>
      <c r="L42" s="173" t="str">
        <f t="shared" si="1"/>
        <v/>
      </c>
      <c r="M42" s="175" t="str">
        <f t="shared" si="2"/>
        <v/>
      </c>
      <c r="N42" s="77">
        <v>445600</v>
      </c>
      <c r="O42" s="322"/>
      <c r="P42" s="323"/>
      <c r="Q42" s="216"/>
      <c r="R42" s="216"/>
      <c r="S42" s="2"/>
      <c r="T42" s="2"/>
      <c r="U42" s="3"/>
    </row>
    <row r="43" spans="1:21" ht="25.5" customHeight="1" thickTop="1" thickBot="1" x14ac:dyDescent="0.25">
      <c r="B43" s="179" t="s">
        <v>59</v>
      </c>
      <c r="C43" s="180">
        <f>IF(SUM(C12:C42)=0,0,SUM(C12:C42))</f>
        <v>23</v>
      </c>
      <c r="D43" s="180">
        <f>IF(SUM(D12:D42)=0,0,SUM(D12:D42))</f>
        <v>29</v>
      </c>
      <c r="E43" s="180">
        <f>IF(SUM(E12:E42)=0,0,SUM(E12:E42))</f>
        <v>3.7</v>
      </c>
      <c r="F43" s="296">
        <f>IF(SUM(F12:F42)=0,0,SUM(F12:F42))</f>
        <v>2</v>
      </c>
      <c r="G43" s="181">
        <f>IF(SUM(G12:G42)=0,0,SUM(G12:G42))</f>
        <v>2</v>
      </c>
      <c r="H43" s="181">
        <f>IF(SUM(H12:H42)=0,0,SUM(H12:H42))</f>
        <v>2</v>
      </c>
      <c r="I43" s="181">
        <f>IF(SUM(I12:I42)=0,0,SUM(I12:I42))</f>
        <v>6</v>
      </c>
      <c r="J43" s="181">
        <f>IF(SUM(J12:J42)=0,0,SUM(J12:J42))</f>
        <v>2</v>
      </c>
      <c r="K43" s="182">
        <f>IF(SUM(K12:K42)=0,0,SUM(K12:K42))</f>
        <v>2</v>
      </c>
      <c r="L43" s="177">
        <f>IF(SUM(L12:L42)=0,0,SUM(L12:L42))</f>
        <v>68</v>
      </c>
      <c r="M43" s="313">
        <f>IF((F43+G43+H43+I43+J43+K43)=0,IF(C43+D43=0,"",1),(C43+D43+E43)/(C43+D43+F43+G43+H43+I43+J43+K43))</f>
        <v>0.81911764705882362</v>
      </c>
      <c r="N43" s="183">
        <f>IF(SUM(N42-N12,N12,N42)=0,"",SUM(N42-N12))</f>
        <v>54000</v>
      </c>
      <c r="O43" s="305">
        <f>IF(O41-O13=0,0,O41-O13)</f>
        <v>54000</v>
      </c>
      <c r="P43" s="306"/>
      <c r="Q43" s="216"/>
      <c r="R43" s="216"/>
      <c r="S43" s="2"/>
      <c r="T43" s="2"/>
      <c r="U43" s="3"/>
    </row>
    <row r="44" spans="1:21" s="67" customFormat="1" ht="33.950000000000003" customHeight="1" thickTop="1" thickBot="1" x14ac:dyDescent="0.25">
      <c r="A44" s="212"/>
      <c r="C44" s="236" t="s">
        <v>60</v>
      </c>
      <c r="D44" s="236"/>
      <c r="E44" s="184">
        <f>IF(SUM(C43:E43)=0,"",SUM(C43:E43))</f>
        <v>55.7</v>
      </c>
      <c r="F44" s="185"/>
      <c r="G44" s="186"/>
      <c r="H44" s="185"/>
      <c r="I44" s="185"/>
      <c r="J44" s="187" t="s">
        <v>61</v>
      </c>
      <c r="K44" s="188">
        <f>IF(SUM(F43:K43)=0,"",SUM(F43:K43))</f>
        <v>16</v>
      </c>
      <c r="L44" s="237" t="s">
        <v>62</v>
      </c>
      <c r="M44" s="237"/>
      <c r="N44" s="298" t="s">
        <v>132</v>
      </c>
      <c r="O44" s="298"/>
      <c r="P44" s="298"/>
      <c r="Q44" s="297"/>
      <c r="R44" s="65"/>
      <c r="S44" s="66"/>
      <c r="T44" s="66"/>
      <c r="U44" s="66"/>
    </row>
    <row r="45" spans="1:21" s="212" customFormat="1" ht="14.1" customHeight="1" thickTop="1" x14ac:dyDescent="0.2">
      <c r="A45" s="230"/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68"/>
      <c r="S45" s="2"/>
      <c r="T45" s="2"/>
      <c r="U45" s="3"/>
    </row>
    <row r="46" spans="1:21" s="69" customFormat="1" ht="19.899999999999999" customHeight="1" x14ac:dyDescent="0.2">
      <c r="B46" s="231" t="s">
        <v>63</v>
      </c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70"/>
      <c r="R46" s="71"/>
      <c r="T46" s="72"/>
      <c r="U46" s="73"/>
    </row>
    <row r="47" spans="1:21" s="212" customFormat="1" ht="56.65" customHeight="1" x14ac:dyDescent="0.25">
      <c r="B47" s="74" t="s">
        <v>64</v>
      </c>
      <c r="C47" s="232"/>
      <c r="D47" s="232"/>
      <c r="E47" s="279"/>
      <c r="F47" s="233" t="s">
        <v>65</v>
      </c>
      <c r="G47" s="233"/>
      <c r="H47" s="234"/>
      <c r="I47" s="234"/>
      <c r="J47" s="234"/>
      <c r="K47" s="234"/>
      <c r="L47" s="234"/>
      <c r="M47" s="234"/>
      <c r="N47" s="234"/>
      <c r="O47" s="234"/>
      <c r="P47" s="64"/>
      <c r="T47" s="2"/>
      <c r="U47" s="3"/>
    </row>
    <row r="1048575" ht="12.95" customHeight="1" x14ac:dyDescent="0.2"/>
    <row r="1048576" ht="12.95" customHeight="1" x14ac:dyDescent="0.2"/>
  </sheetData>
  <sheetProtection algorithmName="SHA-512" hashValue="1agN2kHOGSktSoH0/KeqRI7H+7yUDNYo4jZbvKFuwAuotaFJSzyqyBCmAPbmfFPxHzIf5BSwFFk+4ogm1YQMaA==" saltValue="46R4BqMmt0lIl00PxuV7xw==" spinCount="100000" sheet="1" objects="1" scenarios="1"/>
  <mergeCells count="31">
    <mergeCell ref="A45:Q45"/>
    <mergeCell ref="B46:P46"/>
    <mergeCell ref="C47:D47"/>
    <mergeCell ref="F47:G47"/>
    <mergeCell ref="H47:O47"/>
    <mergeCell ref="S3:V6"/>
    <mergeCell ref="S19:V21"/>
    <mergeCell ref="O39:P40"/>
    <mergeCell ref="O41:P42"/>
    <mergeCell ref="O43:P43"/>
    <mergeCell ref="C44:D44"/>
    <mergeCell ref="L44:M44"/>
    <mergeCell ref="N44:P44"/>
    <mergeCell ref="O10:P10"/>
    <mergeCell ref="S10:V12"/>
    <mergeCell ref="O11:P12"/>
    <mergeCell ref="O13:P14"/>
    <mergeCell ref="S13:V15"/>
    <mergeCell ref="S16:V18"/>
    <mergeCell ref="C6:M6"/>
    <mergeCell ref="B7:F7"/>
    <mergeCell ref="H7:L7"/>
    <mergeCell ref="N7:P7"/>
    <mergeCell ref="C9:E9"/>
    <mergeCell ref="F9:K9"/>
    <mergeCell ref="L9:M9"/>
    <mergeCell ref="B1:K1"/>
    <mergeCell ref="N1:Q1"/>
    <mergeCell ref="A3:Q3"/>
    <mergeCell ref="B4:K4"/>
    <mergeCell ref="C5:M5"/>
  </mergeCells>
  <conditionalFormatting sqref="M12:M43">
    <cfRule type="expression" dxfId="15" priority="1">
      <formula>$M12&gt;=0.8</formula>
    </cfRule>
    <cfRule type="expression" dxfId="14" priority="2">
      <formula>$M12&lt;0.8</formula>
    </cfRule>
  </conditionalFormatting>
  <pageMargins left="0.59027777777777801" right="0.39374999999999999" top="0.47222222222222199" bottom="0.82638888888888895" header="0.39374999999999999" footer="0.39374999999999999"/>
  <pageSetup paperSize="9" scale="54" firstPageNumber="0" orientation="portrait" r:id="rId1"/>
  <headerFooter>
    <oddHeader>&amp;L&amp;G</oddHead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E2451-F2B8-4837-B2E4-046BA6E157D5}">
  <sheetPr>
    <pageSetUpPr fitToPage="1"/>
  </sheetPr>
  <dimension ref="A1:AMM1048575"/>
  <sheetViews>
    <sheetView topLeftCell="A29" zoomScale="85" zoomScaleNormal="85" zoomScalePageLayoutView="55" workbookViewId="0">
      <selection activeCell="E41" sqref="E12:E41"/>
    </sheetView>
  </sheetViews>
  <sheetFormatPr baseColWidth="10" defaultColWidth="12.7109375" defaultRowHeight="12.75" x14ac:dyDescent="0.2"/>
  <cols>
    <col min="1" max="4" width="12.7109375" style="212"/>
    <col min="5" max="5" width="12.7109375" style="212" customWidth="1"/>
    <col min="6" max="8" width="12.7109375" style="212"/>
    <col min="9" max="9" width="12.7109375" style="212" customWidth="1"/>
    <col min="10" max="14" width="12.7109375" style="212"/>
    <col min="15" max="15" width="14.7109375" style="212" customWidth="1"/>
    <col min="16" max="16" width="14.7109375" style="2" customWidth="1"/>
    <col min="17" max="17" width="12.7109375" style="2"/>
    <col min="18" max="18" width="12.7109375" style="212"/>
    <col min="19" max="19" width="12.7109375" style="3"/>
    <col min="20" max="1027" width="12.7109375" style="212"/>
  </cols>
  <sheetData>
    <row r="1" spans="1:28" ht="34.9" customHeight="1" x14ac:dyDescent="0.25"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5"/>
      <c r="M1" s="5"/>
      <c r="N1" s="245" t="s">
        <v>0</v>
      </c>
      <c r="O1" s="245"/>
      <c r="P1" s="245"/>
      <c r="Q1" s="245"/>
      <c r="R1" s="5"/>
      <c r="S1" s="307" t="s">
        <v>1</v>
      </c>
      <c r="T1" s="7"/>
      <c r="U1" s="93"/>
      <c r="V1" s="217"/>
      <c r="W1" s="10"/>
      <c r="X1" s="10"/>
      <c r="Y1" s="10"/>
      <c r="Z1" s="10"/>
      <c r="AA1" s="10"/>
      <c r="AB1" s="10"/>
    </row>
    <row r="2" spans="1:28" ht="5.65" customHeight="1" x14ac:dyDescent="0.25">
      <c r="B2" s="2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/>
      <c r="U2" s="8"/>
      <c r="V2" s="217"/>
      <c r="W2" s="10"/>
      <c r="X2" s="10"/>
      <c r="Y2" s="10"/>
      <c r="Z2" s="10"/>
      <c r="AA2" s="10"/>
      <c r="AB2" s="10"/>
    </row>
    <row r="3" spans="1:28" s="212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5"/>
      <c r="S3" s="309" t="s">
        <v>2</v>
      </c>
      <c r="T3" s="309"/>
      <c r="U3" s="309"/>
      <c r="V3" s="309"/>
      <c r="W3" s="10"/>
      <c r="X3" s="10"/>
      <c r="Y3" s="10"/>
      <c r="Z3" s="10"/>
      <c r="AA3" s="10"/>
      <c r="AB3" s="10"/>
    </row>
    <row r="4" spans="1:28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246"/>
      <c r="K4" s="246"/>
      <c r="L4" s="11"/>
      <c r="M4" s="11"/>
      <c r="N4" s="11"/>
      <c r="O4" s="11"/>
      <c r="P4" s="12"/>
      <c r="Q4" s="12"/>
      <c r="R4" s="13"/>
      <c r="S4" s="309"/>
      <c r="T4" s="309"/>
      <c r="U4" s="309"/>
      <c r="V4" s="309"/>
      <c r="W4" s="10"/>
      <c r="X4" s="10"/>
      <c r="Y4" s="10"/>
      <c r="Z4" s="10"/>
      <c r="AA4" s="10"/>
      <c r="AB4" s="10"/>
    </row>
    <row r="5" spans="1:28" ht="28.35" customHeight="1" x14ac:dyDescent="0.2">
      <c r="A5" s="14"/>
      <c r="B5" s="15" t="s">
        <v>4</v>
      </c>
      <c r="C5" s="238" t="s">
        <v>5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16"/>
      <c r="O5" s="16"/>
      <c r="P5" s="17"/>
      <c r="Q5" s="18"/>
      <c r="R5" s="19"/>
      <c r="S5" s="309"/>
      <c r="T5" s="309"/>
      <c r="U5" s="309"/>
      <c r="V5" s="309"/>
      <c r="W5" s="10"/>
      <c r="X5" s="10"/>
      <c r="Y5" s="10"/>
      <c r="Z5" s="10"/>
      <c r="AA5" s="10"/>
      <c r="AB5" s="10"/>
    </row>
    <row r="6" spans="1:28" ht="28.35" customHeight="1" x14ac:dyDescent="0.2">
      <c r="A6" s="14"/>
      <c r="B6" s="15" t="s">
        <v>6</v>
      </c>
      <c r="C6" s="238" t="s">
        <v>7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0"/>
      <c r="O6" s="20"/>
      <c r="P6" s="21"/>
      <c r="Q6" s="21"/>
      <c r="R6" s="216"/>
      <c r="S6" s="309"/>
      <c r="T6" s="309"/>
      <c r="U6" s="309"/>
      <c r="V6" s="309"/>
      <c r="W6" s="10"/>
      <c r="X6" s="10"/>
      <c r="Y6" s="10"/>
      <c r="Z6" s="10"/>
      <c r="AA6" s="10"/>
      <c r="AB6" s="10"/>
    </row>
    <row r="7" spans="1:28" ht="28.35" customHeight="1" x14ac:dyDescent="0.4">
      <c r="A7" s="14"/>
      <c r="B7" s="239" t="s">
        <v>8</v>
      </c>
      <c r="C7" s="239"/>
      <c r="D7" s="239"/>
      <c r="E7" s="239"/>
      <c r="F7" s="239"/>
      <c r="G7" s="24">
        <v>2026</v>
      </c>
      <c r="H7" s="240" t="s">
        <v>73</v>
      </c>
      <c r="I7" s="240"/>
      <c r="J7" s="240"/>
      <c r="K7" s="240"/>
      <c r="L7" s="240"/>
      <c r="M7" s="213"/>
      <c r="N7" s="241" t="s">
        <v>10</v>
      </c>
      <c r="O7" s="241"/>
      <c r="P7" s="241"/>
      <c r="Q7" s="26"/>
      <c r="R7" s="26"/>
      <c r="S7" s="6"/>
      <c r="T7" s="7"/>
      <c r="U7" s="8"/>
      <c r="V7" s="217"/>
      <c r="W7" s="10"/>
      <c r="X7" s="10"/>
      <c r="Y7" s="10"/>
      <c r="Z7" s="10"/>
      <c r="AA7" s="10"/>
      <c r="AB7" s="10"/>
    </row>
    <row r="8" spans="1:28" ht="14.1" customHeight="1" thickBot="1" x14ac:dyDescent="0.3">
      <c r="B8" s="27"/>
      <c r="C8" s="28"/>
      <c r="D8" s="28"/>
      <c r="E8" s="28"/>
      <c r="F8" s="28"/>
      <c r="G8" s="29"/>
      <c r="H8" s="30"/>
      <c r="I8" s="30"/>
      <c r="J8" s="216"/>
      <c r="K8" s="31"/>
      <c r="L8" s="31"/>
      <c r="M8" s="31"/>
      <c r="N8" s="31"/>
      <c r="O8" s="31"/>
      <c r="P8" s="32"/>
      <c r="Q8" s="26"/>
      <c r="R8" s="26"/>
      <c r="S8" s="6"/>
      <c r="T8" s="7"/>
      <c r="U8" s="8"/>
      <c r="V8" s="217"/>
      <c r="W8" s="10"/>
      <c r="X8" s="10"/>
      <c r="Y8" s="10"/>
      <c r="Z8" s="10"/>
      <c r="AA8" s="10"/>
      <c r="AB8" s="10"/>
    </row>
    <row r="9" spans="1:28" ht="28.35" customHeight="1" thickTop="1" thickBot="1" x14ac:dyDescent="0.25">
      <c r="B9" s="33"/>
      <c r="C9" s="288" t="s">
        <v>11</v>
      </c>
      <c r="D9" s="289"/>
      <c r="E9" s="290"/>
      <c r="F9" s="242" t="s">
        <v>12</v>
      </c>
      <c r="G9" s="242"/>
      <c r="H9" s="242"/>
      <c r="I9" s="242"/>
      <c r="J9" s="242"/>
      <c r="K9" s="242"/>
      <c r="L9" s="243" t="s">
        <v>13</v>
      </c>
      <c r="M9" s="243"/>
      <c r="N9" s="34"/>
      <c r="O9" s="34"/>
      <c r="P9" s="34"/>
      <c r="Q9" s="216"/>
      <c r="R9" s="216"/>
      <c r="S9" s="6"/>
      <c r="T9" s="8"/>
      <c r="U9" s="8"/>
      <c r="V9" s="217"/>
      <c r="W9" s="10"/>
      <c r="X9" s="10"/>
      <c r="Y9" s="10"/>
      <c r="Z9" s="10"/>
      <c r="AA9" s="10"/>
      <c r="AB9" s="10"/>
    </row>
    <row r="10" spans="1:28" s="44" customFormat="1" ht="45" customHeight="1" thickTop="1" thickBot="1" x14ac:dyDescent="0.25">
      <c r="A10" s="212"/>
      <c r="B10" s="35"/>
      <c r="C10" s="36" t="s">
        <v>14</v>
      </c>
      <c r="D10" s="283" t="s">
        <v>15</v>
      </c>
      <c r="E10" s="282" t="s">
        <v>129</v>
      </c>
      <c r="F10" s="280" t="s">
        <v>16</v>
      </c>
      <c r="G10" s="37" t="s">
        <v>17</v>
      </c>
      <c r="H10" s="37" t="s">
        <v>18</v>
      </c>
      <c r="I10" s="37" t="s">
        <v>126</v>
      </c>
      <c r="J10" s="38" t="s">
        <v>19</v>
      </c>
      <c r="K10" s="39" t="s">
        <v>19</v>
      </c>
      <c r="L10" s="40" t="s">
        <v>20</v>
      </c>
      <c r="M10" s="41" t="s">
        <v>21</v>
      </c>
      <c r="N10" s="76" t="s">
        <v>22</v>
      </c>
      <c r="O10" s="300" t="s">
        <v>22</v>
      </c>
      <c r="P10" s="301"/>
      <c r="Q10" s="42"/>
      <c r="R10" s="42"/>
      <c r="S10" s="308" t="s">
        <v>23</v>
      </c>
      <c r="T10" s="308"/>
      <c r="U10" s="308"/>
      <c r="V10" s="308"/>
      <c r="W10" s="43"/>
      <c r="X10" s="43"/>
      <c r="Y10" s="43"/>
      <c r="Z10" s="43"/>
      <c r="AA10" s="43"/>
      <c r="AB10" s="43"/>
    </row>
    <row r="11" spans="1:28" s="44" customFormat="1" ht="33.950000000000003" customHeight="1" thickTop="1" x14ac:dyDescent="0.2">
      <c r="A11" s="212"/>
      <c r="B11" s="45" t="s">
        <v>24</v>
      </c>
      <c r="C11" s="281" t="s">
        <v>25</v>
      </c>
      <c r="D11" s="284" t="s">
        <v>25</v>
      </c>
      <c r="E11" s="295" t="s">
        <v>25</v>
      </c>
      <c r="F11" s="291" t="s">
        <v>25</v>
      </c>
      <c r="G11" s="46" t="s">
        <v>25</v>
      </c>
      <c r="H11" s="46" t="s">
        <v>25</v>
      </c>
      <c r="I11" s="46" t="s">
        <v>25</v>
      </c>
      <c r="J11" s="46" t="s">
        <v>25</v>
      </c>
      <c r="K11" s="47" t="s">
        <v>25</v>
      </c>
      <c r="L11" s="46" t="s">
        <v>25</v>
      </c>
      <c r="M11" s="47" t="s">
        <v>26</v>
      </c>
      <c r="N11" s="304" t="s">
        <v>130</v>
      </c>
      <c r="O11" s="299" t="s">
        <v>131</v>
      </c>
      <c r="P11" s="303"/>
      <c r="Q11" s="42"/>
      <c r="R11" s="42"/>
      <c r="S11" s="308"/>
      <c r="T11" s="308"/>
      <c r="U11" s="308"/>
      <c r="V11" s="308"/>
      <c r="W11" s="43"/>
      <c r="X11" s="43"/>
      <c r="Y11" s="43"/>
      <c r="Z11" s="43"/>
      <c r="AA11" s="43"/>
      <c r="AB11" s="43"/>
    </row>
    <row r="12" spans="1:28" ht="36.75" customHeight="1" x14ac:dyDescent="0.2">
      <c r="B12" s="52" t="s">
        <v>27</v>
      </c>
      <c r="C12" s="53">
        <v>15</v>
      </c>
      <c r="D12" s="285">
        <v>20</v>
      </c>
      <c r="E12" s="324">
        <f>IF(L12="","",MIN(N(I12),(L12*10%)))</f>
        <v>1</v>
      </c>
      <c r="F12" s="292">
        <v>1</v>
      </c>
      <c r="G12" s="53">
        <v>1</v>
      </c>
      <c r="H12" s="53">
        <v>1</v>
      </c>
      <c r="I12" s="53">
        <v>1</v>
      </c>
      <c r="J12" s="53">
        <v>1</v>
      </c>
      <c r="K12" s="214">
        <v>1</v>
      </c>
      <c r="L12" s="173">
        <f>IF(SUM(C12:D12,F12:K12)=0,"",(SUM(C12:D12,F12:K12)))</f>
        <v>41</v>
      </c>
      <c r="M12" s="175">
        <f>IFERROR(IF((F12+G12+H12+I12+J12+K12)=0,IF(C12+D12+E12=0,"",1),(C12+D12+E12)/(C12+D12+F12+G12+H12+I12+J12+K12)),"")</f>
        <v>0.87804878048780488</v>
      </c>
      <c r="N12" s="77">
        <v>447400</v>
      </c>
      <c r="O12" s="302"/>
      <c r="P12" s="303"/>
      <c r="Q12" s="216"/>
      <c r="R12" s="216"/>
      <c r="S12" s="308"/>
      <c r="T12" s="308"/>
      <c r="U12" s="308"/>
      <c r="V12" s="308"/>
      <c r="W12" s="10"/>
      <c r="X12" s="10"/>
      <c r="Y12" s="10"/>
      <c r="Z12" s="10"/>
      <c r="AA12" s="10"/>
      <c r="AB12" s="10"/>
    </row>
    <row r="13" spans="1:28" ht="25.5" customHeight="1" x14ac:dyDescent="0.2">
      <c r="B13" s="52" t="s">
        <v>29</v>
      </c>
      <c r="C13" s="55">
        <v>9</v>
      </c>
      <c r="D13" s="286">
        <v>10</v>
      </c>
      <c r="E13" s="325">
        <f>IF(L13="","",MIN(N(I13),(L13*10%)))</f>
        <v>2.9000000000000004</v>
      </c>
      <c r="F13" s="293">
        <v>1</v>
      </c>
      <c r="G13" s="55">
        <v>1</v>
      </c>
      <c r="H13" s="55">
        <v>1</v>
      </c>
      <c r="I13" s="55">
        <v>5</v>
      </c>
      <c r="J13" s="55">
        <v>1</v>
      </c>
      <c r="K13" s="215">
        <v>1</v>
      </c>
      <c r="L13" s="176">
        <f>IF(SUM(C13:D13,F13:K13)=0,"",(SUM(C13:D13,F13:K13)))</f>
        <v>29</v>
      </c>
      <c r="M13" s="174">
        <f>IFERROR(IF((F13+G13+H13+I13+J13+K13)=0,IF(C13+D13+E13=0,"",1),(C13+D13+E13)/(C13+D13+F13+G13+H13+I13+J13+K13)),"")</f>
        <v>0.7551724137931034</v>
      </c>
      <c r="N13" s="78">
        <v>449200</v>
      </c>
      <c r="O13" s="320">
        <v>447400</v>
      </c>
      <c r="P13" s="321"/>
      <c r="Q13" s="216"/>
      <c r="R13" s="216"/>
      <c r="S13" s="308" t="s">
        <v>28</v>
      </c>
      <c r="T13" s="308"/>
      <c r="U13" s="308"/>
      <c r="V13" s="308"/>
      <c r="W13" s="10"/>
      <c r="X13" s="10"/>
      <c r="Y13" s="10"/>
      <c r="Z13" s="10"/>
      <c r="AA13" s="10"/>
      <c r="AB13" s="10"/>
    </row>
    <row r="14" spans="1:28" ht="25.5" customHeight="1" thickBot="1" x14ac:dyDescent="0.25">
      <c r="B14" s="52" t="s">
        <v>30</v>
      </c>
      <c r="C14" s="53"/>
      <c r="D14" s="285"/>
      <c r="E14" s="324" t="str">
        <f t="shared" ref="E14:E41" si="0">IF(L14="","",MIN(N(I14),(L14*10%)))</f>
        <v/>
      </c>
      <c r="F14" s="292"/>
      <c r="G14" s="53"/>
      <c r="H14" s="53"/>
      <c r="I14" s="53"/>
      <c r="J14" s="53"/>
      <c r="K14" s="214"/>
      <c r="L14" s="173" t="str">
        <f t="shared" ref="L14:L41" si="1">IF(SUM(C14:D14,F14:K14)=0,"",(SUM(C14:D14,F14:K14)))</f>
        <v/>
      </c>
      <c r="M14" s="175" t="str">
        <f t="shared" ref="M14:M41" si="2">IFERROR(IF((F14+G14+H14+I14+J14+K14)=0,IF(C14+D14+E14=0,"",1),(C14+D14+E14)/(C14+D14+F14+G14+H14+I14+J14+K14)),"")</f>
        <v/>
      </c>
      <c r="N14" s="77"/>
      <c r="O14" s="322"/>
      <c r="P14" s="323"/>
      <c r="Q14" s="216"/>
      <c r="R14" s="216"/>
      <c r="S14" s="308"/>
      <c r="T14" s="308"/>
      <c r="U14" s="308"/>
      <c r="V14" s="308"/>
      <c r="W14" s="10"/>
      <c r="X14" s="10"/>
      <c r="Y14" s="10"/>
      <c r="Z14" s="10"/>
      <c r="AA14" s="10"/>
      <c r="AB14" s="10"/>
    </row>
    <row r="15" spans="1:28" ht="25.5" customHeight="1" thickTop="1" x14ac:dyDescent="0.2">
      <c r="B15" s="52" t="s">
        <v>31</v>
      </c>
      <c r="C15" s="55"/>
      <c r="D15" s="286"/>
      <c r="E15" s="325" t="str">
        <f t="shared" si="0"/>
        <v/>
      </c>
      <c r="F15" s="293"/>
      <c r="G15" s="55"/>
      <c r="H15" s="55"/>
      <c r="I15" s="55"/>
      <c r="J15" s="55"/>
      <c r="K15" s="215"/>
      <c r="L15" s="176" t="str">
        <f t="shared" si="1"/>
        <v/>
      </c>
      <c r="M15" s="174" t="str">
        <f t="shared" si="2"/>
        <v/>
      </c>
      <c r="N15" s="78"/>
      <c r="Q15" s="216"/>
      <c r="R15" s="216"/>
      <c r="S15" s="308"/>
      <c r="T15" s="308"/>
      <c r="U15" s="308"/>
      <c r="V15" s="308"/>
    </row>
    <row r="16" spans="1:28" ht="25.5" customHeight="1" x14ac:dyDescent="0.2">
      <c r="B16" s="52" t="s">
        <v>32</v>
      </c>
      <c r="C16" s="53"/>
      <c r="D16" s="285"/>
      <c r="E16" s="324" t="str">
        <f t="shared" si="0"/>
        <v/>
      </c>
      <c r="F16" s="292"/>
      <c r="G16" s="53"/>
      <c r="H16" s="53"/>
      <c r="I16" s="53"/>
      <c r="J16" s="53"/>
      <c r="K16" s="214"/>
      <c r="L16" s="173" t="str">
        <f t="shared" si="1"/>
        <v/>
      </c>
      <c r="M16" s="175" t="str">
        <f t="shared" si="2"/>
        <v/>
      </c>
      <c r="N16" s="77"/>
      <c r="Q16" s="216"/>
      <c r="R16" s="11"/>
      <c r="S16" s="308" t="s">
        <v>134</v>
      </c>
      <c r="T16" s="308"/>
      <c r="U16" s="308"/>
      <c r="V16" s="308"/>
    </row>
    <row r="17" spans="2:22" ht="25.5" customHeight="1" x14ac:dyDescent="0.2">
      <c r="B17" s="52" t="s">
        <v>33</v>
      </c>
      <c r="C17" s="55"/>
      <c r="D17" s="286"/>
      <c r="E17" s="325" t="str">
        <f t="shared" si="0"/>
        <v/>
      </c>
      <c r="F17" s="293"/>
      <c r="G17" s="55"/>
      <c r="H17" s="55"/>
      <c r="I17" s="55"/>
      <c r="J17" s="55"/>
      <c r="K17" s="215"/>
      <c r="L17" s="176" t="str">
        <f t="shared" si="1"/>
        <v/>
      </c>
      <c r="M17" s="174" t="str">
        <f t="shared" si="2"/>
        <v/>
      </c>
      <c r="N17" s="78"/>
      <c r="O17" s="34"/>
      <c r="P17" s="34"/>
      <c r="Q17" s="216"/>
      <c r="R17" s="11"/>
      <c r="S17" s="308"/>
      <c r="T17" s="308"/>
      <c r="U17" s="308"/>
      <c r="V17" s="308"/>
    </row>
    <row r="18" spans="2:22" ht="25.5" customHeight="1" x14ac:dyDescent="0.2">
      <c r="B18" s="52" t="s">
        <v>34</v>
      </c>
      <c r="C18" s="53"/>
      <c r="D18" s="285"/>
      <c r="E18" s="324" t="str">
        <f t="shared" si="0"/>
        <v/>
      </c>
      <c r="F18" s="292"/>
      <c r="G18" s="53"/>
      <c r="H18" s="53"/>
      <c r="I18" s="53"/>
      <c r="J18" s="53"/>
      <c r="K18" s="214"/>
      <c r="L18" s="173" t="str">
        <f t="shared" si="1"/>
        <v/>
      </c>
      <c r="M18" s="175" t="str">
        <f t="shared" si="2"/>
        <v/>
      </c>
      <c r="N18" s="77"/>
      <c r="O18" s="34"/>
      <c r="P18" s="34"/>
      <c r="Q18" s="216"/>
      <c r="R18" s="11"/>
      <c r="S18" s="308"/>
      <c r="T18" s="308"/>
      <c r="U18" s="308"/>
      <c r="V18" s="308"/>
    </row>
    <row r="19" spans="2:22" ht="25.5" customHeight="1" x14ac:dyDescent="0.2">
      <c r="B19" s="52" t="s">
        <v>35</v>
      </c>
      <c r="C19" s="55"/>
      <c r="D19" s="286"/>
      <c r="E19" s="325" t="str">
        <f t="shared" si="0"/>
        <v/>
      </c>
      <c r="F19" s="293"/>
      <c r="G19" s="55"/>
      <c r="H19" s="55"/>
      <c r="I19" s="55"/>
      <c r="J19" s="55"/>
      <c r="K19" s="215"/>
      <c r="L19" s="176" t="str">
        <f t="shared" si="1"/>
        <v/>
      </c>
      <c r="M19" s="174" t="str">
        <f t="shared" si="2"/>
        <v/>
      </c>
      <c r="N19" s="78"/>
      <c r="O19" s="34"/>
      <c r="P19" s="34"/>
      <c r="Q19" s="216"/>
      <c r="R19" s="216"/>
      <c r="S19" s="308" t="s">
        <v>135</v>
      </c>
      <c r="T19" s="308"/>
      <c r="U19" s="308"/>
      <c r="V19" s="308"/>
    </row>
    <row r="20" spans="2:22" ht="25.5" customHeight="1" x14ac:dyDescent="0.2">
      <c r="B20" s="52" t="s">
        <v>36</v>
      </c>
      <c r="C20" s="53"/>
      <c r="D20" s="285"/>
      <c r="E20" s="324" t="str">
        <f t="shared" si="0"/>
        <v/>
      </c>
      <c r="F20" s="292"/>
      <c r="G20" s="53"/>
      <c r="H20" s="53"/>
      <c r="I20" s="53"/>
      <c r="J20" s="53"/>
      <c r="K20" s="214"/>
      <c r="L20" s="173" t="str">
        <f t="shared" si="1"/>
        <v/>
      </c>
      <c r="M20" s="175" t="str">
        <f t="shared" si="2"/>
        <v/>
      </c>
      <c r="N20" s="77"/>
      <c r="O20" s="34"/>
      <c r="P20" s="34"/>
      <c r="Q20" s="216"/>
      <c r="R20" s="216"/>
      <c r="S20" s="308"/>
      <c r="T20" s="308"/>
      <c r="U20" s="308"/>
      <c r="V20" s="308"/>
    </row>
    <row r="21" spans="2:22" ht="25.5" customHeight="1" x14ac:dyDescent="0.2">
      <c r="B21" s="52" t="s">
        <v>37</v>
      </c>
      <c r="C21" s="55"/>
      <c r="D21" s="286"/>
      <c r="E21" s="325" t="str">
        <f t="shared" si="0"/>
        <v/>
      </c>
      <c r="F21" s="293"/>
      <c r="G21" s="55"/>
      <c r="H21" s="55"/>
      <c r="I21" s="55"/>
      <c r="J21" s="55"/>
      <c r="K21" s="215"/>
      <c r="L21" s="176" t="str">
        <f t="shared" si="1"/>
        <v/>
      </c>
      <c r="M21" s="174" t="str">
        <f t="shared" si="2"/>
        <v/>
      </c>
      <c r="N21" s="78"/>
      <c r="O21" s="34"/>
      <c r="P21" s="34"/>
      <c r="Q21" s="216"/>
      <c r="R21" s="216"/>
      <c r="S21" s="308"/>
      <c r="T21" s="308"/>
      <c r="U21" s="308"/>
      <c r="V21" s="308"/>
    </row>
    <row r="22" spans="2:22" ht="25.5" customHeight="1" x14ac:dyDescent="0.2">
      <c r="B22" s="52" t="s">
        <v>38</v>
      </c>
      <c r="C22" s="53"/>
      <c r="D22" s="285"/>
      <c r="E22" s="324" t="str">
        <f t="shared" si="0"/>
        <v/>
      </c>
      <c r="F22" s="292"/>
      <c r="G22" s="53"/>
      <c r="H22" s="53"/>
      <c r="I22" s="53"/>
      <c r="J22" s="53"/>
      <c r="K22" s="214"/>
      <c r="L22" s="173" t="str">
        <f t="shared" si="1"/>
        <v/>
      </c>
      <c r="M22" s="175" t="str">
        <f t="shared" si="2"/>
        <v/>
      </c>
      <c r="N22" s="77"/>
      <c r="O22" s="34"/>
      <c r="P22" s="34"/>
      <c r="Q22" s="216"/>
      <c r="R22" s="216"/>
      <c r="S22" s="2"/>
      <c r="T22" s="2"/>
      <c r="U22" s="3"/>
    </row>
    <row r="23" spans="2:22" ht="25.5" customHeight="1" x14ac:dyDescent="0.2">
      <c r="B23" s="52" t="s">
        <v>39</v>
      </c>
      <c r="C23" s="55"/>
      <c r="D23" s="286"/>
      <c r="E23" s="325" t="str">
        <f t="shared" si="0"/>
        <v/>
      </c>
      <c r="F23" s="293"/>
      <c r="G23" s="55"/>
      <c r="H23" s="55"/>
      <c r="I23" s="55"/>
      <c r="J23" s="55"/>
      <c r="K23" s="215"/>
      <c r="L23" s="176" t="str">
        <f t="shared" si="1"/>
        <v/>
      </c>
      <c r="M23" s="174" t="str">
        <f t="shared" si="2"/>
        <v/>
      </c>
      <c r="N23" s="78"/>
      <c r="O23" s="34"/>
      <c r="P23" s="34"/>
      <c r="Q23" s="216"/>
      <c r="R23" s="216"/>
      <c r="S23" s="2"/>
      <c r="T23" s="2"/>
      <c r="U23" s="3"/>
    </row>
    <row r="24" spans="2:22" ht="25.5" customHeight="1" x14ac:dyDescent="0.2">
      <c r="B24" s="52" t="s">
        <v>40</v>
      </c>
      <c r="C24" s="53"/>
      <c r="D24" s="285"/>
      <c r="E24" s="324" t="str">
        <f t="shared" si="0"/>
        <v/>
      </c>
      <c r="F24" s="292"/>
      <c r="G24" s="53"/>
      <c r="H24" s="53"/>
      <c r="I24" s="53"/>
      <c r="J24" s="53"/>
      <c r="K24" s="214"/>
      <c r="L24" s="173" t="str">
        <f t="shared" si="1"/>
        <v/>
      </c>
      <c r="M24" s="175" t="str">
        <f t="shared" si="2"/>
        <v/>
      </c>
      <c r="N24" s="77"/>
      <c r="O24" s="34"/>
      <c r="P24" s="34"/>
      <c r="Q24" s="216"/>
      <c r="R24" s="216"/>
      <c r="S24" s="2"/>
      <c r="T24" s="2"/>
      <c r="U24" s="3"/>
    </row>
    <row r="25" spans="2:22" ht="25.5" customHeight="1" x14ac:dyDescent="0.2">
      <c r="B25" s="52" t="s">
        <v>41</v>
      </c>
      <c r="C25" s="55"/>
      <c r="D25" s="286"/>
      <c r="E25" s="325" t="str">
        <f t="shared" si="0"/>
        <v/>
      </c>
      <c r="F25" s="293"/>
      <c r="G25" s="55"/>
      <c r="H25" s="55"/>
      <c r="I25" s="55"/>
      <c r="J25" s="55"/>
      <c r="K25" s="215"/>
      <c r="L25" s="176" t="str">
        <f t="shared" si="1"/>
        <v/>
      </c>
      <c r="M25" s="174" t="str">
        <f t="shared" si="2"/>
        <v/>
      </c>
      <c r="N25" s="78"/>
      <c r="O25" s="34"/>
      <c r="P25" s="34"/>
      <c r="Q25" s="216"/>
      <c r="R25" s="216"/>
      <c r="S25" s="2"/>
      <c r="T25" s="2"/>
      <c r="U25" s="3"/>
    </row>
    <row r="26" spans="2:22" ht="25.5" customHeight="1" x14ac:dyDescent="0.2">
      <c r="B26" s="52" t="s">
        <v>42</v>
      </c>
      <c r="C26" s="53"/>
      <c r="D26" s="285"/>
      <c r="E26" s="324" t="str">
        <f t="shared" si="0"/>
        <v/>
      </c>
      <c r="F26" s="292"/>
      <c r="G26" s="53"/>
      <c r="H26" s="53"/>
      <c r="I26" s="53"/>
      <c r="J26" s="53"/>
      <c r="K26" s="214"/>
      <c r="L26" s="173" t="str">
        <f t="shared" si="1"/>
        <v/>
      </c>
      <c r="M26" s="175" t="str">
        <f t="shared" si="2"/>
        <v/>
      </c>
      <c r="N26" s="77"/>
      <c r="O26" s="34"/>
      <c r="P26" s="34"/>
      <c r="Q26" s="216"/>
      <c r="R26" s="216"/>
      <c r="S26" s="2"/>
      <c r="T26" s="2"/>
      <c r="U26" s="3"/>
    </row>
    <row r="27" spans="2:22" ht="25.5" customHeight="1" x14ac:dyDescent="0.2">
      <c r="B27" s="52" t="s">
        <v>43</v>
      </c>
      <c r="C27" s="55"/>
      <c r="D27" s="286"/>
      <c r="E27" s="325" t="str">
        <f t="shared" si="0"/>
        <v/>
      </c>
      <c r="F27" s="293"/>
      <c r="G27" s="55"/>
      <c r="H27" s="55"/>
      <c r="I27" s="55"/>
      <c r="J27" s="55"/>
      <c r="K27" s="215"/>
      <c r="L27" s="176" t="str">
        <f t="shared" si="1"/>
        <v/>
      </c>
      <c r="M27" s="174" t="str">
        <f t="shared" si="2"/>
        <v/>
      </c>
      <c r="N27" s="78"/>
      <c r="O27" s="34"/>
      <c r="P27" s="34"/>
      <c r="Q27" s="216"/>
      <c r="R27" s="216"/>
      <c r="S27" s="2"/>
      <c r="T27" s="2"/>
      <c r="U27" s="3"/>
    </row>
    <row r="28" spans="2:22" ht="25.5" customHeight="1" x14ac:dyDescent="0.2">
      <c r="B28" s="52" t="s">
        <v>44</v>
      </c>
      <c r="C28" s="53"/>
      <c r="D28" s="285"/>
      <c r="E28" s="324" t="str">
        <f t="shared" si="0"/>
        <v/>
      </c>
      <c r="F28" s="292"/>
      <c r="G28" s="53"/>
      <c r="H28" s="53"/>
      <c r="I28" s="53"/>
      <c r="J28" s="53"/>
      <c r="K28" s="214"/>
      <c r="L28" s="173" t="str">
        <f t="shared" si="1"/>
        <v/>
      </c>
      <c r="M28" s="175" t="str">
        <f t="shared" si="2"/>
        <v/>
      </c>
      <c r="N28" s="77"/>
      <c r="O28" s="34"/>
      <c r="P28" s="34"/>
      <c r="Q28" s="216"/>
      <c r="R28" s="216"/>
      <c r="S28" s="2"/>
      <c r="T28" s="2"/>
      <c r="U28" s="3"/>
    </row>
    <row r="29" spans="2:22" ht="25.5" customHeight="1" x14ac:dyDescent="0.2">
      <c r="B29" s="52" t="s">
        <v>45</v>
      </c>
      <c r="C29" s="55"/>
      <c r="D29" s="286"/>
      <c r="E29" s="325" t="str">
        <f t="shared" si="0"/>
        <v/>
      </c>
      <c r="F29" s="293"/>
      <c r="G29" s="55"/>
      <c r="H29" s="55"/>
      <c r="I29" s="55"/>
      <c r="J29" s="55"/>
      <c r="K29" s="215"/>
      <c r="L29" s="176" t="str">
        <f t="shared" si="1"/>
        <v/>
      </c>
      <c r="M29" s="174" t="str">
        <f t="shared" si="2"/>
        <v/>
      </c>
      <c r="N29" s="78"/>
      <c r="O29" s="34"/>
      <c r="P29" s="34"/>
      <c r="Q29" s="216"/>
      <c r="R29" s="216"/>
      <c r="S29" s="2"/>
      <c r="T29" s="2"/>
      <c r="U29" s="3"/>
    </row>
    <row r="30" spans="2:22" ht="25.5" customHeight="1" x14ac:dyDescent="0.2">
      <c r="B30" s="52" t="s">
        <v>46</v>
      </c>
      <c r="C30" s="53"/>
      <c r="D30" s="285"/>
      <c r="E30" s="324" t="str">
        <f t="shared" si="0"/>
        <v/>
      </c>
      <c r="F30" s="292"/>
      <c r="G30" s="53"/>
      <c r="H30" s="53"/>
      <c r="I30" s="53"/>
      <c r="J30" s="53"/>
      <c r="K30" s="214"/>
      <c r="L30" s="173" t="str">
        <f t="shared" si="1"/>
        <v/>
      </c>
      <c r="M30" s="175" t="str">
        <f t="shared" si="2"/>
        <v/>
      </c>
      <c r="N30" s="77"/>
      <c r="O30" s="34"/>
      <c r="P30" s="34"/>
      <c r="Q30" s="216"/>
      <c r="R30" s="216"/>
      <c r="S30" s="2"/>
      <c r="T30" s="2"/>
      <c r="U30" s="3"/>
    </row>
    <row r="31" spans="2:22" ht="25.5" customHeight="1" x14ac:dyDescent="0.2">
      <c r="B31" s="52" t="s">
        <v>47</v>
      </c>
      <c r="C31" s="55"/>
      <c r="D31" s="286"/>
      <c r="E31" s="325" t="str">
        <f t="shared" si="0"/>
        <v/>
      </c>
      <c r="F31" s="293"/>
      <c r="G31" s="55"/>
      <c r="H31" s="55"/>
      <c r="I31" s="55"/>
      <c r="J31" s="55"/>
      <c r="K31" s="215"/>
      <c r="L31" s="176" t="str">
        <f t="shared" si="1"/>
        <v/>
      </c>
      <c r="M31" s="174" t="str">
        <f t="shared" si="2"/>
        <v/>
      </c>
      <c r="N31" s="78"/>
      <c r="O31" s="34"/>
      <c r="P31" s="34"/>
      <c r="Q31" s="216"/>
      <c r="R31" s="216"/>
      <c r="S31" s="2"/>
      <c r="T31" s="2"/>
      <c r="U31" s="3"/>
    </row>
    <row r="32" spans="2:22" ht="25.5" customHeight="1" x14ac:dyDescent="0.2">
      <c r="B32" s="52" t="s">
        <v>48</v>
      </c>
      <c r="C32" s="53"/>
      <c r="D32" s="285"/>
      <c r="E32" s="324" t="str">
        <f t="shared" si="0"/>
        <v/>
      </c>
      <c r="F32" s="292"/>
      <c r="G32" s="53"/>
      <c r="H32" s="53"/>
      <c r="I32" s="53"/>
      <c r="J32" s="53"/>
      <c r="K32" s="214"/>
      <c r="L32" s="173" t="str">
        <f t="shared" si="1"/>
        <v/>
      </c>
      <c r="M32" s="175" t="str">
        <f t="shared" si="2"/>
        <v/>
      </c>
      <c r="N32" s="77"/>
      <c r="Q32" s="216"/>
      <c r="R32" s="216"/>
      <c r="S32" s="2"/>
      <c r="T32" s="2"/>
      <c r="U32" s="3"/>
    </row>
    <row r="33" spans="1:21" ht="25.5" customHeight="1" x14ac:dyDescent="0.2">
      <c r="B33" s="52" t="s">
        <v>49</v>
      </c>
      <c r="C33" s="55"/>
      <c r="D33" s="286"/>
      <c r="E33" s="325" t="str">
        <f t="shared" si="0"/>
        <v/>
      </c>
      <c r="F33" s="293"/>
      <c r="G33" s="55"/>
      <c r="H33" s="55"/>
      <c r="I33" s="55"/>
      <c r="J33" s="55"/>
      <c r="K33" s="215"/>
      <c r="L33" s="176" t="str">
        <f t="shared" si="1"/>
        <v/>
      </c>
      <c r="M33" s="174" t="str">
        <f t="shared" si="2"/>
        <v/>
      </c>
      <c r="N33" s="78"/>
      <c r="Q33" s="216"/>
      <c r="R33" s="216"/>
      <c r="S33" s="2"/>
      <c r="T33" s="2"/>
      <c r="U33" s="3"/>
    </row>
    <row r="34" spans="1:21" ht="25.5" customHeight="1" x14ac:dyDescent="0.2">
      <c r="B34" s="52" t="s">
        <v>50</v>
      </c>
      <c r="C34" s="53"/>
      <c r="D34" s="285"/>
      <c r="E34" s="324" t="str">
        <f t="shared" si="0"/>
        <v/>
      </c>
      <c r="F34" s="292"/>
      <c r="G34" s="53"/>
      <c r="H34" s="53"/>
      <c r="I34" s="53"/>
      <c r="J34" s="53"/>
      <c r="K34" s="214"/>
      <c r="L34" s="173" t="str">
        <f t="shared" si="1"/>
        <v/>
      </c>
      <c r="M34" s="175" t="str">
        <f t="shared" si="2"/>
        <v/>
      </c>
      <c r="N34" s="77"/>
      <c r="Q34" s="216"/>
      <c r="R34" s="216"/>
      <c r="S34" s="2"/>
      <c r="T34" s="2"/>
      <c r="U34" s="3"/>
    </row>
    <row r="35" spans="1:21" ht="25.5" customHeight="1" x14ac:dyDescent="0.2">
      <c r="B35" s="52" t="s">
        <v>51</v>
      </c>
      <c r="C35" s="55"/>
      <c r="D35" s="286"/>
      <c r="E35" s="325" t="str">
        <f t="shared" si="0"/>
        <v/>
      </c>
      <c r="F35" s="293"/>
      <c r="G35" s="55"/>
      <c r="H35" s="55"/>
      <c r="I35" s="55"/>
      <c r="J35" s="55"/>
      <c r="K35" s="215"/>
      <c r="L35" s="176" t="str">
        <f t="shared" si="1"/>
        <v/>
      </c>
      <c r="M35" s="174" t="str">
        <f t="shared" si="2"/>
        <v/>
      </c>
      <c r="N35" s="78"/>
      <c r="Q35" s="216"/>
      <c r="R35" s="216"/>
      <c r="S35" s="2"/>
      <c r="T35" s="2"/>
      <c r="U35" s="3"/>
    </row>
    <row r="36" spans="1:21" ht="25.5" customHeight="1" x14ac:dyDescent="0.2">
      <c r="B36" s="52" t="s">
        <v>52</v>
      </c>
      <c r="C36" s="53"/>
      <c r="D36" s="285"/>
      <c r="E36" s="324" t="str">
        <f t="shared" si="0"/>
        <v/>
      </c>
      <c r="F36" s="292"/>
      <c r="G36" s="53"/>
      <c r="H36" s="53"/>
      <c r="I36" s="53"/>
      <c r="J36" s="53"/>
      <c r="K36" s="214"/>
      <c r="L36" s="173" t="str">
        <f t="shared" si="1"/>
        <v/>
      </c>
      <c r="M36" s="175" t="str">
        <f t="shared" si="2"/>
        <v/>
      </c>
      <c r="N36" s="77"/>
      <c r="Q36" s="216"/>
      <c r="R36" s="216"/>
      <c r="S36" s="2"/>
      <c r="T36" s="2"/>
      <c r="U36" s="3"/>
    </row>
    <row r="37" spans="1:21" ht="25.5" customHeight="1" x14ac:dyDescent="0.2">
      <c r="B37" s="52" t="s">
        <v>53</v>
      </c>
      <c r="C37" s="55"/>
      <c r="D37" s="286"/>
      <c r="E37" s="325" t="str">
        <f t="shared" si="0"/>
        <v/>
      </c>
      <c r="F37" s="293"/>
      <c r="G37" s="55"/>
      <c r="H37" s="55"/>
      <c r="I37" s="55"/>
      <c r="J37" s="55"/>
      <c r="K37" s="215"/>
      <c r="L37" s="176" t="str">
        <f t="shared" si="1"/>
        <v/>
      </c>
      <c r="M37" s="174" t="str">
        <f t="shared" si="2"/>
        <v/>
      </c>
      <c r="N37" s="78"/>
      <c r="O37" s="34"/>
      <c r="P37" s="34"/>
      <c r="Q37" s="216"/>
      <c r="R37" s="216"/>
      <c r="S37" s="2"/>
      <c r="T37" s="2"/>
      <c r="U37" s="3"/>
    </row>
    <row r="38" spans="1:21" ht="25.5" customHeight="1" x14ac:dyDescent="0.2">
      <c r="B38" s="52" t="s">
        <v>54</v>
      </c>
      <c r="C38" s="53"/>
      <c r="D38" s="285"/>
      <c r="E38" s="324" t="str">
        <f t="shared" si="0"/>
        <v/>
      </c>
      <c r="F38" s="292"/>
      <c r="G38" s="53"/>
      <c r="H38" s="53"/>
      <c r="I38" s="53"/>
      <c r="J38" s="53"/>
      <c r="K38" s="214"/>
      <c r="L38" s="173" t="str">
        <f t="shared" si="1"/>
        <v/>
      </c>
      <c r="M38" s="175" t="str">
        <f t="shared" si="2"/>
        <v/>
      </c>
      <c r="N38" s="77"/>
      <c r="O38" s="302" t="s">
        <v>133</v>
      </c>
      <c r="P38" s="303"/>
      <c r="Q38" s="216"/>
      <c r="R38" s="216"/>
      <c r="S38" s="2"/>
      <c r="T38" s="2"/>
      <c r="U38" s="3"/>
    </row>
    <row r="39" spans="1:21" ht="25.5" customHeight="1" x14ac:dyDescent="0.2">
      <c r="B39" s="52" t="s">
        <v>55</v>
      </c>
      <c r="C39" s="55"/>
      <c r="D39" s="286"/>
      <c r="E39" s="325" t="str">
        <f t="shared" si="0"/>
        <v/>
      </c>
      <c r="F39" s="293"/>
      <c r="G39" s="55"/>
      <c r="H39" s="55"/>
      <c r="I39" s="55"/>
      <c r="J39" s="55"/>
      <c r="K39" s="215"/>
      <c r="L39" s="176" t="str">
        <f t="shared" si="1"/>
        <v/>
      </c>
      <c r="M39" s="174" t="str">
        <f t="shared" si="2"/>
        <v/>
      </c>
      <c r="N39" s="78"/>
      <c r="O39" s="302"/>
      <c r="P39" s="303"/>
      <c r="Q39" s="216"/>
      <c r="R39" s="216"/>
      <c r="S39" s="2"/>
      <c r="T39" s="2"/>
      <c r="U39" s="3"/>
    </row>
    <row r="40" spans="1:21" ht="25.5" customHeight="1" x14ac:dyDescent="0.2">
      <c r="B40" s="52" t="s">
        <v>56</v>
      </c>
      <c r="C40" s="53"/>
      <c r="D40" s="285"/>
      <c r="E40" s="324" t="str">
        <f t="shared" si="0"/>
        <v/>
      </c>
      <c r="F40" s="292"/>
      <c r="G40" s="53"/>
      <c r="H40" s="53"/>
      <c r="I40" s="53"/>
      <c r="J40" s="53"/>
      <c r="K40" s="214"/>
      <c r="L40" s="173" t="str">
        <f t="shared" si="1"/>
        <v/>
      </c>
      <c r="M40" s="175" t="str">
        <f t="shared" si="2"/>
        <v/>
      </c>
      <c r="N40" s="77"/>
      <c r="O40" s="320">
        <v>501400</v>
      </c>
      <c r="P40" s="321"/>
      <c r="Q40" s="216"/>
      <c r="R40" s="216"/>
      <c r="S40" s="2"/>
      <c r="T40" s="2"/>
      <c r="U40" s="3"/>
    </row>
    <row r="41" spans="1:21" ht="25.5" customHeight="1" thickBot="1" x14ac:dyDescent="0.25">
      <c r="B41" s="52" t="s">
        <v>57</v>
      </c>
      <c r="C41" s="55"/>
      <c r="D41" s="286"/>
      <c r="E41" s="325" t="str">
        <f t="shared" si="0"/>
        <v/>
      </c>
      <c r="F41" s="293"/>
      <c r="G41" s="55"/>
      <c r="H41" s="55"/>
      <c r="I41" s="55"/>
      <c r="J41" s="55"/>
      <c r="K41" s="215"/>
      <c r="L41" s="176" t="str">
        <f t="shared" si="1"/>
        <v/>
      </c>
      <c r="M41" s="174" t="str">
        <f t="shared" si="2"/>
        <v/>
      </c>
      <c r="N41" s="78">
        <v>501400</v>
      </c>
      <c r="O41" s="322"/>
      <c r="P41" s="323"/>
      <c r="Q41" s="216"/>
      <c r="R41" s="216"/>
      <c r="S41" s="2"/>
      <c r="T41" s="2"/>
      <c r="U41" s="3"/>
    </row>
    <row r="42" spans="1:21" s="212" customFormat="1" ht="25.5" customHeight="1" thickTop="1" thickBot="1" x14ac:dyDescent="0.25">
      <c r="B42" s="179" t="s">
        <v>59</v>
      </c>
      <c r="C42" s="180">
        <f>IF(SUM(C12:C41)=0,0,SUM(C12:C41))</f>
        <v>24</v>
      </c>
      <c r="D42" s="180">
        <f>IF(SUM(D12:D41)=0,0,SUM(D12:D41))</f>
        <v>30</v>
      </c>
      <c r="E42" s="180">
        <f>IF(SUM(E12:E41)=0,0,SUM(E12:E41))</f>
        <v>3.9000000000000004</v>
      </c>
      <c r="F42" s="296">
        <f>IF(SUM(F12:F41)=0,0,SUM(F12:F41))</f>
        <v>2</v>
      </c>
      <c r="G42" s="181">
        <f>IF(SUM(G12:G41)=0,0,SUM(G12:G41))</f>
        <v>2</v>
      </c>
      <c r="H42" s="181">
        <f>IF(SUM(H12:H41)=0,0,SUM(H12:H41))</f>
        <v>2</v>
      </c>
      <c r="I42" s="181">
        <f>IF(SUM(I12:I41)=0,0,SUM(I12:I41))</f>
        <v>6</v>
      </c>
      <c r="J42" s="181">
        <f>IF(SUM(J12:J41)=0,0,SUM(J12:J41))</f>
        <v>2</v>
      </c>
      <c r="K42" s="182">
        <f>IF(SUM(K12:K41)=0,0,SUM(K12:K41))</f>
        <v>2</v>
      </c>
      <c r="L42" s="177">
        <f>IF(SUM(L12:L41)=0,0,SUM(L12:L41))</f>
        <v>70</v>
      </c>
      <c r="M42" s="178">
        <f>IF((F42+G42+H42+I42+J42+K42)=0,IF(C42+D42=0,"",1),(C42+D42+E42)/(C42+D42+F42+G42+H42+I42+J42+K42))</f>
        <v>0.82714285714285707</v>
      </c>
      <c r="N42" s="183">
        <f>IF(SUM(N41-N12,N12,N41)=0,"",SUM(N41-N12))</f>
        <v>54000</v>
      </c>
      <c r="O42" s="305">
        <f>IF(O40-O13=0,0,O40-O13)</f>
        <v>54000</v>
      </c>
      <c r="P42" s="306"/>
      <c r="Q42" s="216"/>
      <c r="R42" s="216"/>
      <c r="S42" s="2"/>
      <c r="T42" s="2"/>
      <c r="U42" s="3"/>
    </row>
    <row r="43" spans="1:21" s="67" customFormat="1" ht="33.950000000000003" customHeight="1" thickTop="1" thickBot="1" x14ac:dyDescent="0.25">
      <c r="A43" s="212"/>
      <c r="C43" s="236" t="s">
        <v>60</v>
      </c>
      <c r="D43" s="236"/>
      <c r="E43" s="184">
        <f>IF(SUM(C42:E42)=0,"",SUM(C42:E42))</f>
        <v>57.9</v>
      </c>
      <c r="F43" s="185"/>
      <c r="G43" s="186"/>
      <c r="H43" s="185"/>
      <c r="I43" s="185"/>
      <c r="J43" s="187" t="s">
        <v>61</v>
      </c>
      <c r="K43" s="188">
        <f>IF(SUM(F42:K42)=0,"",SUM(F42:K42))</f>
        <v>16</v>
      </c>
      <c r="L43" s="237" t="s">
        <v>62</v>
      </c>
      <c r="M43" s="237"/>
      <c r="N43" s="298" t="s">
        <v>132</v>
      </c>
      <c r="O43" s="298"/>
      <c r="P43" s="298"/>
      <c r="Q43" s="297"/>
      <c r="R43" s="65"/>
      <c r="S43" s="66"/>
      <c r="T43" s="66"/>
      <c r="U43" s="66"/>
    </row>
    <row r="44" spans="1:21" s="212" customFormat="1" ht="14.1" customHeight="1" thickTop="1" x14ac:dyDescent="0.2">
      <c r="A44" s="230"/>
      <c r="B44" s="230"/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68"/>
      <c r="S44" s="2"/>
      <c r="T44" s="2"/>
      <c r="U44" s="3"/>
    </row>
    <row r="45" spans="1:21" s="69" customFormat="1" ht="19.899999999999999" customHeight="1" x14ac:dyDescent="0.2">
      <c r="B45" s="231" t="s">
        <v>63</v>
      </c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70"/>
      <c r="R45" s="71"/>
      <c r="T45" s="72"/>
      <c r="U45" s="73"/>
    </row>
    <row r="46" spans="1:21" s="212" customFormat="1" ht="56.65" customHeight="1" x14ac:dyDescent="0.25">
      <c r="B46" s="74" t="s">
        <v>64</v>
      </c>
      <c r="C46" s="232"/>
      <c r="D46" s="232"/>
      <c r="E46" s="279"/>
      <c r="F46" s="233" t="s">
        <v>65</v>
      </c>
      <c r="G46" s="233"/>
      <c r="H46" s="234"/>
      <c r="I46" s="234"/>
      <c r="J46" s="234"/>
      <c r="K46" s="234"/>
      <c r="L46" s="234"/>
      <c r="M46" s="234"/>
      <c r="N46" s="234"/>
      <c r="O46" s="234"/>
      <c r="P46" s="64"/>
      <c r="T46" s="2"/>
      <c r="U46" s="3"/>
    </row>
    <row r="1048574" spans="16:19" s="212" customFormat="1" ht="12.95" customHeight="1" x14ac:dyDescent="0.2">
      <c r="P1048574" s="2"/>
      <c r="Q1048574" s="2"/>
      <c r="S1048574" s="3"/>
    </row>
    <row r="1048575" spans="16:19" s="212" customFormat="1" ht="12.95" customHeight="1" x14ac:dyDescent="0.2">
      <c r="P1048575" s="2"/>
      <c r="Q1048575" s="2"/>
      <c r="S1048575" s="3"/>
    </row>
  </sheetData>
  <sheetProtection algorithmName="SHA-512" hashValue="2WQkNJ6wmbeOiSbqJrXHGbxSGWpe8XESo1q5/gn29ND7elDsYIbgHa+9/h8ogNuneiRxED06nTP2TozSJVbmVA==" saltValue="V7lw+YxafKX91/OqOl/aHQ==" spinCount="100000" sheet="1" objects="1" scenarios="1"/>
  <mergeCells count="31">
    <mergeCell ref="A44:Q44"/>
    <mergeCell ref="B45:P45"/>
    <mergeCell ref="C46:D46"/>
    <mergeCell ref="F46:G46"/>
    <mergeCell ref="H46:O46"/>
    <mergeCell ref="S3:V6"/>
    <mergeCell ref="S19:V21"/>
    <mergeCell ref="O38:P39"/>
    <mergeCell ref="O40:P41"/>
    <mergeCell ref="O42:P42"/>
    <mergeCell ref="C43:D43"/>
    <mergeCell ref="L43:M43"/>
    <mergeCell ref="N43:P43"/>
    <mergeCell ref="O10:P10"/>
    <mergeCell ref="S10:V12"/>
    <mergeCell ref="O11:P12"/>
    <mergeCell ref="O13:P14"/>
    <mergeCell ref="S13:V15"/>
    <mergeCell ref="S16:V18"/>
    <mergeCell ref="C6:M6"/>
    <mergeCell ref="B7:F7"/>
    <mergeCell ref="H7:L7"/>
    <mergeCell ref="N7:P7"/>
    <mergeCell ref="C9:E9"/>
    <mergeCell ref="F9:K9"/>
    <mergeCell ref="L9:M9"/>
    <mergeCell ref="B1:K1"/>
    <mergeCell ref="N1:Q1"/>
    <mergeCell ref="A3:Q3"/>
    <mergeCell ref="B4:K4"/>
    <mergeCell ref="C5:M5"/>
  </mergeCells>
  <conditionalFormatting sqref="M12:M43">
    <cfRule type="expression" dxfId="13" priority="1">
      <formula>$M12&gt;=0.8</formula>
    </cfRule>
    <cfRule type="expression" dxfId="12" priority="2" stopIfTrue="1">
      <formula>$M12&lt;0.8</formula>
    </cfRule>
  </conditionalFormatting>
  <pageMargins left="0.59027777777777801" right="0.39374999999999999" top="0.47222222222222199" bottom="0.82638888888888895" header="0.39374999999999999" footer="0.39374999999999999"/>
  <pageSetup paperSize="9" scale="54" firstPageNumber="0" orientation="portrait" r:id="rId1"/>
  <headerFooter>
    <oddHeader>&amp;L&amp;G</oddHead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A42A9-B8F4-4358-A0CF-F2EDD6409E23}">
  <sheetPr>
    <pageSetUpPr fitToPage="1"/>
  </sheetPr>
  <dimension ref="A1:AMM1048576"/>
  <sheetViews>
    <sheetView topLeftCell="A30" zoomScale="85" zoomScaleNormal="85" zoomScalePageLayoutView="55" workbookViewId="0">
      <selection activeCell="E42" sqref="E12:E42"/>
    </sheetView>
  </sheetViews>
  <sheetFormatPr baseColWidth="10" defaultColWidth="12.7109375" defaultRowHeight="12.75" x14ac:dyDescent="0.2"/>
  <cols>
    <col min="1" max="4" width="12.7109375" style="212"/>
    <col min="5" max="5" width="12.7109375" style="212" customWidth="1"/>
    <col min="6" max="8" width="12.7109375" style="212"/>
    <col min="9" max="9" width="12.7109375" style="212" customWidth="1"/>
    <col min="10" max="14" width="12.7109375" style="212"/>
    <col min="15" max="15" width="14.7109375" style="212" customWidth="1"/>
    <col min="16" max="16" width="14.7109375" style="2" customWidth="1"/>
    <col min="17" max="17" width="12.7109375" style="2"/>
    <col min="18" max="18" width="12.7109375" style="212"/>
    <col min="19" max="19" width="12.7109375" style="3"/>
    <col min="20" max="1027" width="12.7109375" style="212"/>
  </cols>
  <sheetData>
    <row r="1" spans="1:28" ht="34.9" customHeight="1" x14ac:dyDescent="0.25"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5"/>
      <c r="M1" s="5"/>
      <c r="N1" s="245" t="s">
        <v>0</v>
      </c>
      <c r="O1" s="245"/>
      <c r="P1" s="245"/>
      <c r="Q1" s="245"/>
      <c r="R1" s="5"/>
      <c r="S1" s="307" t="s">
        <v>1</v>
      </c>
      <c r="T1" s="7"/>
      <c r="U1" s="93"/>
      <c r="V1" s="217"/>
      <c r="W1" s="10"/>
      <c r="X1" s="10"/>
      <c r="Y1" s="10"/>
      <c r="Z1" s="10"/>
      <c r="AA1" s="10"/>
      <c r="AB1" s="10"/>
    </row>
    <row r="2" spans="1:28" ht="5.65" customHeight="1" x14ac:dyDescent="0.25">
      <c r="B2" s="2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/>
      <c r="U2" s="8"/>
      <c r="V2" s="217"/>
      <c r="W2" s="10"/>
      <c r="X2" s="10"/>
      <c r="Y2" s="10"/>
      <c r="Z2" s="10"/>
      <c r="AA2" s="10"/>
      <c r="AB2" s="10"/>
    </row>
    <row r="3" spans="1:28" s="212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5"/>
      <c r="S3" s="309" t="s">
        <v>2</v>
      </c>
      <c r="T3" s="309"/>
      <c r="U3" s="309"/>
      <c r="V3" s="309"/>
      <c r="W3" s="10"/>
      <c r="X3" s="10"/>
      <c r="Y3" s="10"/>
      <c r="Z3" s="10"/>
      <c r="AA3" s="10"/>
      <c r="AB3" s="10"/>
    </row>
    <row r="4" spans="1:28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246"/>
      <c r="K4" s="246"/>
      <c r="L4" s="11"/>
      <c r="M4" s="11"/>
      <c r="N4" s="11"/>
      <c r="O4" s="11"/>
      <c r="P4" s="12"/>
      <c r="Q4" s="12"/>
      <c r="R4" s="13"/>
      <c r="S4" s="309"/>
      <c r="T4" s="309"/>
      <c r="U4" s="309"/>
      <c r="V4" s="309"/>
      <c r="W4" s="10"/>
      <c r="X4" s="10"/>
      <c r="Y4" s="10"/>
      <c r="Z4" s="10"/>
      <c r="AA4" s="10"/>
      <c r="AB4" s="10"/>
    </row>
    <row r="5" spans="1:28" ht="28.35" customHeight="1" x14ac:dyDescent="0.2">
      <c r="A5" s="14"/>
      <c r="B5" s="15" t="s">
        <v>4</v>
      </c>
      <c r="C5" s="238" t="s">
        <v>5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16"/>
      <c r="O5" s="16"/>
      <c r="P5" s="17"/>
      <c r="Q5" s="18"/>
      <c r="R5" s="19"/>
      <c r="S5" s="309"/>
      <c r="T5" s="309"/>
      <c r="U5" s="309"/>
      <c r="V5" s="309"/>
      <c r="W5" s="10"/>
      <c r="X5" s="10"/>
      <c r="Y5" s="10"/>
      <c r="Z5" s="10"/>
      <c r="AA5" s="10"/>
      <c r="AB5" s="10"/>
    </row>
    <row r="6" spans="1:28" ht="28.35" customHeight="1" x14ac:dyDescent="0.2">
      <c r="A6" s="14"/>
      <c r="B6" s="15" t="s">
        <v>6</v>
      </c>
      <c r="C6" s="238" t="s">
        <v>7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0"/>
      <c r="O6" s="20"/>
      <c r="P6" s="21"/>
      <c r="Q6" s="21"/>
      <c r="R6" s="216"/>
      <c r="S6" s="309"/>
      <c r="T6" s="309"/>
      <c r="U6" s="309"/>
      <c r="V6" s="309"/>
      <c r="W6" s="10"/>
      <c r="X6" s="10"/>
      <c r="Y6" s="10"/>
      <c r="Z6" s="10"/>
      <c r="AA6" s="10"/>
      <c r="AB6" s="10"/>
    </row>
    <row r="7" spans="1:28" ht="28.35" customHeight="1" x14ac:dyDescent="0.4">
      <c r="A7" s="14"/>
      <c r="B7" s="239" t="s">
        <v>8</v>
      </c>
      <c r="C7" s="239"/>
      <c r="D7" s="239"/>
      <c r="E7" s="239"/>
      <c r="F7" s="239"/>
      <c r="G7" s="24">
        <v>2026</v>
      </c>
      <c r="H7" s="240" t="s">
        <v>74</v>
      </c>
      <c r="I7" s="240"/>
      <c r="J7" s="240"/>
      <c r="K7" s="240"/>
      <c r="L7" s="240"/>
      <c r="M7" s="213"/>
      <c r="N7" s="241" t="s">
        <v>10</v>
      </c>
      <c r="O7" s="241"/>
      <c r="P7" s="241"/>
      <c r="Q7" s="26"/>
      <c r="R7" s="26"/>
      <c r="S7" s="6"/>
      <c r="T7" s="7"/>
      <c r="U7" s="8"/>
      <c r="V7" s="217"/>
      <c r="W7" s="10"/>
      <c r="X7" s="10"/>
      <c r="Y7" s="10"/>
      <c r="Z7" s="10"/>
      <c r="AA7" s="10"/>
      <c r="AB7" s="10"/>
    </row>
    <row r="8" spans="1:28" ht="14.1" customHeight="1" thickBot="1" x14ac:dyDescent="0.3">
      <c r="B8" s="27"/>
      <c r="C8" s="28"/>
      <c r="D8" s="28"/>
      <c r="E8" s="28"/>
      <c r="F8" s="28"/>
      <c r="G8" s="29"/>
      <c r="H8" s="30"/>
      <c r="I8" s="30"/>
      <c r="J8" s="216"/>
      <c r="K8" s="31"/>
      <c r="L8" s="31"/>
      <c r="M8" s="31"/>
      <c r="N8" s="31"/>
      <c r="O8" s="31"/>
      <c r="P8" s="32"/>
      <c r="Q8" s="26"/>
      <c r="R8" s="26"/>
      <c r="S8" s="6"/>
      <c r="T8" s="7"/>
      <c r="U8" s="8"/>
      <c r="V8" s="217"/>
      <c r="W8" s="10"/>
      <c r="X8" s="10"/>
      <c r="Y8" s="10"/>
      <c r="Z8" s="10"/>
      <c r="AA8" s="10"/>
      <c r="AB8" s="10"/>
    </row>
    <row r="9" spans="1:28" ht="28.35" customHeight="1" thickTop="1" thickBot="1" x14ac:dyDescent="0.25">
      <c r="B9" s="33"/>
      <c r="C9" s="288" t="s">
        <v>11</v>
      </c>
      <c r="D9" s="289"/>
      <c r="E9" s="290"/>
      <c r="F9" s="242" t="s">
        <v>12</v>
      </c>
      <c r="G9" s="242"/>
      <c r="H9" s="242"/>
      <c r="I9" s="242"/>
      <c r="J9" s="242"/>
      <c r="K9" s="242"/>
      <c r="L9" s="243" t="s">
        <v>13</v>
      </c>
      <c r="M9" s="243"/>
      <c r="N9" s="34"/>
      <c r="O9" s="34"/>
      <c r="P9" s="34"/>
      <c r="Q9" s="216"/>
      <c r="R9" s="216"/>
      <c r="S9" s="6"/>
      <c r="T9" s="8"/>
      <c r="U9" s="8"/>
      <c r="V9" s="217"/>
      <c r="W9" s="10"/>
      <c r="X9" s="10"/>
      <c r="Y9" s="10"/>
      <c r="Z9" s="10"/>
      <c r="AA9" s="10"/>
      <c r="AB9" s="10"/>
    </row>
    <row r="10" spans="1:28" s="44" customFormat="1" ht="45" customHeight="1" thickTop="1" thickBot="1" x14ac:dyDescent="0.25">
      <c r="A10" s="212"/>
      <c r="B10" s="35"/>
      <c r="C10" s="36" t="s">
        <v>14</v>
      </c>
      <c r="D10" s="283" t="s">
        <v>15</v>
      </c>
      <c r="E10" s="282" t="s">
        <v>129</v>
      </c>
      <c r="F10" s="280" t="s">
        <v>16</v>
      </c>
      <c r="G10" s="37" t="s">
        <v>17</v>
      </c>
      <c r="H10" s="37" t="s">
        <v>18</v>
      </c>
      <c r="I10" s="37" t="s">
        <v>126</v>
      </c>
      <c r="J10" s="38" t="s">
        <v>19</v>
      </c>
      <c r="K10" s="39" t="s">
        <v>19</v>
      </c>
      <c r="L10" s="40" t="s">
        <v>20</v>
      </c>
      <c r="M10" s="41" t="s">
        <v>21</v>
      </c>
      <c r="N10" s="76" t="s">
        <v>22</v>
      </c>
      <c r="O10" s="300" t="s">
        <v>22</v>
      </c>
      <c r="P10" s="301"/>
      <c r="Q10" s="42"/>
      <c r="R10" s="42"/>
      <c r="S10" s="308" t="s">
        <v>23</v>
      </c>
      <c r="T10" s="308"/>
      <c r="U10" s="308"/>
      <c r="V10" s="308"/>
      <c r="W10" s="43"/>
      <c r="X10" s="43"/>
      <c r="Y10" s="43"/>
      <c r="Z10" s="43"/>
      <c r="AA10" s="43"/>
      <c r="AB10" s="43"/>
    </row>
    <row r="11" spans="1:28" s="44" customFormat="1" ht="33.950000000000003" customHeight="1" thickTop="1" x14ac:dyDescent="0.2">
      <c r="A11" s="212"/>
      <c r="B11" s="45" t="s">
        <v>24</v>
      </c>
      <c r="C11" s="281" t="s">
        <v>25</v>
      </c>
      <c r="D11" s="284" t="s">
        <v>25</v>
      </c>
      <c r="E11" s="295" t="s">
        <v>25</v>
      </c>
      <c r="F11" s="291" t="s">
        <v>25</v>
      </c>
      <c r="G11" s="46" t="s">
        <v>25</v>
      </c>
      <c r="H11" s="46" t="s">
        <v>25</v>
      </c>
      <c r="I11" s="46" t="s">
        <v>25</v>
      </c>
      <c r="J11" s="46" t="s">
        <v>25</v>
      </c>
      <c r="K11" s="47" t="s">
        <v>25</v>
      </c>
      <c r="L11" s="46" t="s">
        <v>25</v>
      </c>
      <c r="M11" s="47" t="s">
        <v>26</v>
      </c>
      <c r="N11" s="304" t="s">
        <v>130</v>
      </c>
      <c r="O11" s="299" t="s">
        <v>131</v>
      </c>
      <c r="P11" s="303"/>
      <c r="Q11" s="42"/>
      <c r="R11" s="42"/>
      <c r="S11" s="308"/>
      <c r="T11" s="308"/>
      <c r="U11" s="308"/>
      <c r="V11" s="308"/>
      <c r="W11" s="43"/>
      <c r="X11" s="43"/>
      <c r="Y11" s="43"/>
      <c r="Z11" s="43"/>
      <c r="AA11" s="43"/>
      <c r="AB11" s="43"/>
    </row>
    <row r="12" spans="1:28" ht="36.75" customHeight="1" x14ac:dyDescent="0.2">
      <c r="B12" s="52" t="s">
        <v>27</v>
      </c>
      <c r="C12" s="53">
        <v>15</v>
      </c>
      <c r="D12" s="285">
        <v>20</v>
      </c>
      <c r="E12" s="324">
        <f>IF(L12="","",MIN(N(I12),(L12*10%)))</f>
        <v>1</v>
      </c>
      <c r="F12" s="292">
        <v>1</v>
      </c>
      <c r="G12" s="53">
        <v>1</v>
      </c>
      <c r="H12" s="53">
        <v>1</v>
      </c>
      <c r="I12" s="53">
        <v>1</v>
      </c>
      <c r="J12" s="53">
        <v>1</v>
      </c>
      <c r="K12" s="214">
        <v>1</v>
      </c>
      <c r="L12" s="173">
        <f>IF(SUM(C12:D12,F12:K12)=0,"",(SUM(C12:D12,F12:K12)))</f>
        <v>41</v>
      </c>
      <c r="M12" s="175">
        <f>IFERROR(IF((F12+G12+H12+I12+J12+K12)=0,IF(C12+D12+E12=0,"",1),(C12+D12+E12)/(C12+D12+F12+G12+H12+I12+J12+K12)),"")</f>
        <v>0.87804878048780488</v>
      </c>
      <c r="N12" s="77">
        <v>503200</v>
      </c>
      <c r="O12" s="302"/>
      <c r="P12" s="303"/>
      <c r="Q12" s="216"/>
      <c r="R12" s="216"/>
      <c r="S12" s="308"/>
      <c r="T12" s="308"/>
      <c r="U12" s="308"/>
      <c r="V12" s="308"/>
      <c r="W12" s="10"/>
      <c r="X12" s="10"/>
      <c r="Y12" s="10"/>
      <c r="Z12" s="10"/>
      <c r="AA12" s="10"/>
      <c r="AB12" s="10"/>
    </row>
    <row r="13" spans="1:28" ht="25.5" customHeight="1" x14ac:dyDescent="0.2">
      <c r="B13" s="52" t="s">
        <v>29</v>
      </c>
      <c r="C13" s="55">
        <v>10</v>
      </c>
      <c r="D13" s="286">
        <v>11</v>
      </c>
      <c r="E13" s="325">
        <f>IF(L13="","",MIN(N(I13),(L13*10%)))</f>
        <v>3.1</v>
      </c>
      <c r="F13" s="293">
        <v>1</v>
      </c>
      <c r="G13" s="55">
        <v>1</v>
      </c>
      <c r="H13" s="55">
        <v>1</v>
      </c>
      <c r="I13" s="55">
        <v>5</v>
      </c>
      <c r="J13" s="55">
        <v>1</v>
      </c>
      <c r="K13" s="215">
        <v>1</v>
      </c>
      <c r="L13" s="176">
        <f>IF(SUM(C13:D13,F13:K13)=0,"",(SUM(C13:D13,F13:K13)))</f>
        <v>31</v>
      </c>
      <c r="M13" s="174">
        <f>IFERROR(IF((F13+G13+H13+I13+J13+K13)=0,IF(C13+D13+E13=0,"",1),(C13+D13+E13)/(C13+D13+F13+G13+H13+I13+J13+K13)),"")</f>
        <v>0.77741935483870972</v>
      </c>
      <c r="N13" s="78">
        <v>505000</v>
      </c>
      <c r="O13" s="320">
        <v>503200</v>
      </c>
      <c r="P13" s="321"/>
      <c r="Q13" s="216"/>
      <c r="R13" s="216"/>
      <c r="S13" s="308" t="s">
        <v>28</v>
      </c>
      <c r="T13" s="308"/>
      <c r="U13" s="308"/>
      <c r="V13" s="308"/>
      <c r="W13" s="10"/>
      <c r="X13" s="10"/>
      <c r="Y13" s="10"/>
      <c r="Z13" s="10"/>
      <c r="AA13" s="10"/>
      <c r="AB13" s="10"/>
    </row>
    <row r="14" spans="1:28" ht="25.5" customHeight="1" thickBot="1" x14ac:dyDescent="0.25">
      <c r="B14" s="52" t="s">
        <v>30</v>
      </c>
      <c r="C14" s="53"/>
      <c r="D14" s="285"/>
      <c r="E14" s="324" t="str">
        <f t="shared" ref="E14:E42" si="0">IF(L14="","",MIN(N(I14),(L14*10%)))</f>
        <v/>
      </c>
      <c r="F14" s="292"/>
      <c r="G14" s="53"/>
      <c r="H14" s="53"/>
      <c r="I14" s="53"/>
      <c r="J14" s="53"/>
      <c r="K14" s="214"/>
      <c r="L14" s="173" t="str">
        <f t="shared" ref="L14:L42" si="1">IF(SUM(C14:D14,F14:K14)=0,"",(SUM(C14:D14,F14:K14)))</f>
        <v/>
      </c>
      <c r="M14" s="175" t="str">
        <f t="shared" ref="M14:M42" si="2">IFERROR(IF((F14+G14+H14+I14+J14+K14)=0,IF(C14+D14+E14=0,"",1),(C14+D14+E14)/(C14+D14+F14+G14+H14+I14+J14+K14)),"")</f>
        <v/>
      </c>
      <c r="N14" s="77"/>
      <c r="O14" s="322"/>
      <c r="P14" s="323"/>
      <c r="Q14" s="216"/>
      <c r="R14" s="216"/>
      <c r="S14" s="308"/>
      <c r="T14" s="308"/>
      <c r="U14" s="308"/>
      <c r="V14" s="308"/>
      <c r="W14" s="10"/>
      <c r="X14" s="10"/>
      <c r="Y14" s="10"/>
      <c r="Z14" s="10"/>
      <c r="AA14" s="10"/>
      <c r="AB14" s="10"/>
    </row>
    <row r="15" spans="1:28" ht="25.5" customHeight="1" thickTop="1" x14ac:dyDescent="0.2">
      <c r="B15" s="52" t="s">
        <v>31</v>
      </c>
      <c r="C15" s="55"/>
      <c r="D15" s="286"/>
      <c r="E15" s="325" t="str">
        <f t="shared" si="0"/>
        <v/>
      </c>
      <c r="F15" s="293"/>
      <c r="G15" s="55"/>
      <c r="H15" s="55"/>
      <c r="I15" s="55"/>
      <c r="J15" s="55"/>
      <c r="K15" s="215"/>
      <c r="L15" s="176" t="str">
        <f t="shared" si="1"/>
        <v/>
      </c>
      <c r="M15" s="174" t="str">
        <f t="shared" si="2"/>
        <v/>
      </c>
      <c r="N15" s="78"/>
      <c r="Q15" s="216"/>
      <c r="R15" s="216"/>
      <c r="S15" s="308"/>
      <c r="T15" s="308"/>
      <c r="U15" s="308"/>
      <c r="V15" s="308"/>
    </row>
    <row r="16" spans="1:28" ht="25.5" customHeight="1" x14ac:dyDescent="0.2">
      <c r="B16" s="52" t="s">
        <v>32</v>
      </c>
      <c r="C16" s="53"/>
      <c r="D16" s="285"/>
      <c r="E16" s="324" t="str">
        <f t="shared" si="0"/>
        <v/>
      </c>
      <c r="F16" s="292"/>
      <c r="G16" s="53"/>
      <c r="H16" s="53"/>
      <c r="I16" s="53"/>
      <c r="J16" s="53"/>
      <c r="K16" s="214"/>
      <c r="L16" s="173" t="str">
        <f t="shared" si="1"/>
        <v/>
      </c>
      <c r="M16" s="175" t="str">
        <f t="shared" si="2"/>
        <v/>
      </c>
      <c r="N16" s="77"/>
      <c r="Q16" s="216"/>
      <c r="R16" s="11"/>
      <c r="S16" s="308" t="s">
        <v>134</v>
      </c>
      <c r="T16" s="308"/>
      <c r="U16" s="308"/>
      <c r="V16" s="308"/>
    </row>
    <row r="17" spans="2:22" ht="25.5" customHeight="1" x14ac:dyDescent="0.2">
      <c r="B17" s="52" t="s">
        <v>33</v>
      </c>
      <c r="C17" s="55"/>
      <c r="D17" s="286"/>
      <c r="E17" s="325" t="str">
        <f t="shared" si="0"/>
        <v/>
      </c>
      <c r="F17" s="293"/>
      <c r="G17" s="55"/>
      <c r="H17" s="55"/>
      <c r="I17" s="55"/>
      <c r="J17" s="55"/>
      <c r="K17" s="215"/>
      <c r="L17" s="176" t="str">
        <f t="shared" si="1"/>
        <v/>
      </c>
      <c r="M17" s="174" t="str">
        <f t="shared" si="2"/>
        <v/>
      </c>
      <c r="N17" s="78"/>
      <c r="O17" s="34"/>
      <c r="P17" s="34"/>
      <c r="Q17" s="216"/>
      <c r="R17" s="11"/>
      <c r="S17" s="308"/>
      <c r="T17" s="308"/>
      <c r="U17" s="308"/>
      <c r="V17" s="308"/>
    </row>
    <row r="18" spans="2:22" ht="25.5" customHeight="1" x14ac:dyDescent="0.2">
      <c r="B18" s="52" t="s">
        <v>34</v>
      </c>
      <c r="C18" s="53"/>
      <c r="D18" s="285"/>
      <c r="E18" s="324" t="str">
        <f t="shared" si="0"/>
        <v/>
      </c>
      <c r="F18" s="292"/>
      <c r="G18" s="53"/>
      <c r="H18" s="53"/>
      <c r="I18" s="53"/>
      <c r="J18" s="53"/>
      <c r="K18" s="214"/>
      <c r="L18" s="173" t="str">
        <f t="shared" si="1"/>
        <v/>
      </c>
      <c r="M18" s="175" t="str">
        <f t="shared" si="2"/>
        <v/>
      </c>
      <c r="N18" s="77"/>
      <c r="O18" s="34"/>
      <c r="P18" s="34"/>
      <c r="Q18" s="216"/>
      <c r="R18" s="11"/>
      <c r="S18" s="308"/>
      <c r="T18" s="308"/>
      <c r="U18" s="308"/>
      <c r="V18" s="308"/>
    </row>
    <row r="19" spans="2:22" ht="25.5" customHeight="1" x14ac:dyDescent="0.2">
      <c r="B19" s="52" t="s">
        <v>35</v>
      </c>
      <c r="C19" s="55"/>
      <c r="D19" s="286"/>
      <c r="E19" s="325" t="str">
        <f t="shared" si="0"/>
        <v/>
      </c>
      <c r="F19" s="293"/>
      <c r="G19" s="55"/>
      <c r="H19" s="55"/>
      <c r="I19" s="55"/>
      <c r="J19" s="55"/>
      <c r="K19" s="215"/>
      <c r="L19" s="176" t="str">
        <f t="shared" si="1"/>
        <v/>
      </c>
      <c r="M19" s="174" t="str">
        <f t="shared" si="2"/>
        <v/>
      </c>
      <c r="N19" s="78"/>
      <c r="O19" s="34"/>
      <c r="P19" s="34"/>
      <c r="Q19" s="216"/>
      <c r="R19" s="216"/>
      <c r="S19" s="308" t="s">
        <v>135</v>
      </c>
      <c r="T19" s="308"/>
      <c r="U19" s="308"/>
      <c r="V19" s="308"/>
    </row>
    <row r="20" spans="2:22" ht="25.5" customHeight="1" x14ac:dyDescent="0.2">
      <c r="B20" s="52" t="s">
        <v>36</v>
      </c>
      <c r="C20" s="53"/>
      <c r="D20" s="285"/>
      <c r="E20" s="324" t="str">
        <f t="shared" si="0"/>
        <v/>
      </c>
      <c r="F20" s="292"/>
      <c r="G20" s="53"/>
      <c r="H20" s="53"/>
      <c r="I20" s="53"/>
      <c r="J20" s="53"/>
      <c r="K20" s="214"/>
      <c r="L20" s="173" t="str">
        <f t="shared" si="1"/>
        <v/>
      </c>
      <c r="M20" s="175" t="str">
        <f t="shared" si="2"/>
        <v/>
      </c>
      <c r="N20" s="77"/>
      <c r="O20" s="34"/>
      <c r="P20" s="34"/>
      <c r="Q20" s="216"/>
      <c r="R20" s="216"/>
      <c r="S20" s="308"/>
      <c r="T20" s="308"/>
      <c r="U20" s="308"/>
      <c r="V20" s="308"/>
    </row>
    <row r="21" spans="2:22" ht="25.5" customHeight="1" x14ac:dyDescent="0.2">
      <c r="B21" s="52" t="s">
        <v>37</v>
      </c>
      <c r="C21" s="55"/>
      <c r="D21" s="286"/>
      <c r="E21" s="325" t="str">
        <f t="shared" si="0"/>
        <v/>
      </c>
      <c r="F21" s="293"/>
      <c r="G21" s="55"/>
      <c r="H21" s="55"/>
      <c r="I21" s="55"/>
      <c r="J21" s="55"/>
      <c r="K21" s="215"/>
      <c r="L21" s="176" t="str">
        <f t="shared" si="1"/>
        <v/>
      </c>
      <c r="M21" s="174" t="str">
        <f t="shared" si="2"/>
        <v/>
      </c>
      <c r="N21" s="78"/>
      <c r="O21" s="34"/>
      <c r="P21" s="34"/>
      <c r="Q21" s="216"/>
      <c r="R21" s="216"/>
      <c r="S21" s="308"/>
      <c r="T21" s="308"/>
      <c r="U21" s="308"/>
      <c r="V21" s="308"/>
    </row>
    <row r="22" spans="2:22" ht="25.5" customHeight="1" x14ac:dyDescent="0.2">
      <c r="B22" s="52" t="s">
        <v>38</v>
      </c>
      <c r="C22" s="53"/>
      <c r="D22" s="285"/>
      <c r="E22" s="324" t="str">
        <f t="shared" si="0"/>
        <v/>
      </c>
      <c r="F22" s="292"/>
      <c r="G22" s="53"/>
      <c r="H22" s="53"/>
      <c r="I22" s="53"/>
      <c r="J22" s="53"/>
      <c r="K22" s="214"/>
      <c r="L22" s="173" t="str">
        <f t="shared" si="1"/>
        <v/>
      </c>
      <c r="M22" s="175" t="str">
        <f t="shared" si="2"/>
        <v/>
      </c>
      <c r="N22" s="77"/>
      <c r="O22" s="34"/>
      <c r="P22" s="34"/>
      <c r="Q22" s="216"/>
      <c r="R22" s="216"/>
      <c r="S22" s="2"/>
      <c r="T22" s="2"/>
      <c r="U22" s="3"/>
    </row>
    <row r="23" spans="2:22" ht="25.5" customHeight="1" x14ac:dyDescent="0.2">
      <c r="B23" s="52" t="s">
        <v>39</v>
      </c>
      <c r="C23" s="55"/>
      <c r="D23" s="286"/>
      <c r="E23" s="325" t="str">
        <f t="shared" si="0"/>
        <v/>
      </c>
      <c r="F23" s="293"/>
      <c r="G23" s="55"/>
      <c r="H23" s="55"/>
      <c r="I23" s="55"/>
      <c r="J23" s="55"/>
      <c r="K23" s="215"/>
      <c r="L23" s="176" t="str">
        <f t="shared" si="1"/>
        <v/>
      </c>
      <c r="M23" s="174" t="str">
        <f t="shared" si="2"/>
        <v/>
      </c>
      <c r="N23" s="78"/>
      <c r="O23" s="34"/>
      <c r="P23" s="34"/>
      <c r="Q23" s="216"/>
      <c r="R23" s="216"/>
      <c r="S23" s="2"/>
      <c r="T23" s="2"/>
      <c r="U23" s="3"/>
    </row>
    <row r="24" spans="2:22" ht="25.5" customHeight="1" x14ac:dyDescent="0.2">
      <c r="B24" s="52" t="s">
        <v>40</v>
      </c>
      <c r="C24" s="53"/>
      <c r="D24" s="285"/>
      <c r="E24" s="324" t="str">
        <f t="shared" si="0"/>
        <v/>
      </c>
      <c r="F24" s="292"/>
      <c r="G24" s="53"/>
      <c r="H24" s="53"/>
      <c r="I24" s="53"/>
      <c r="J24" s="53"/>
      <c r="K24" s="214"/>
      <c r="L24" s="173" t="str">
        <f t="shared" si="1"/>
        <v/>
      </c>
      <c r="M24" s="175" t="str">
        <f t="shared" si="2"/>
        <v/>
      </c>
      <c r="N24" s="77"/>
      <c r="O24" s="34"/>
      <c r="P24" s="34"/>
      <c r="Q24" s="216"/>
      <c r="R24" s="216"/>
      <c r="S24" s="2"/>
      <c r="T24" s="2"/>
      <c r="U24" s="3"/>
    </row>
    <row r="25" spans="2:22" ht="25.5" customHeight="1" x14ac:dyDescent="0.2">
      <c r="B25" s="52" t="s">
        <v>41</v>
      </c>
      <c r="C25" s="55"/>
      <c r="D25" s="286"/>
      <c r="E25" s="325" t="str">
        <f t="shared" si="0"/>
        <v/>
      </c>
      <c r="F25" s="293"/>
      <c r="G25" s="55"/>
      <c r="H25" s="55"/>
      <c r="I25" s="55"/>
      <c r="J25" s="55"/>
      <c r="K25" s="215"/>
      <c r="L25" s="176" t="str">
        <f t="shared" si="1"/>
        <v/>
      </c>
      <c r="M25" s="174" t="str">
        <f t="shared" si="2"/>
        <v/>
      </c>
      <c r="N25" s="78"/>
      <c r="O25" s="34"/>
      <c r="P25" s="34"/>
      <c r="Q25" s="216"/>
      <c r="R25" s="216"/>
      <c r="S25" s="2"/>
      <c r="T25" s="2"/>
      <c r="U25" s="3"/>
    </row>
    <row r="26" spans="2:22" ht="25.5" customHeight="1" x14ac:dyDescent="0.2">
      <c r="B26" s="52" t="s">
        <v>42</v>
      </c>
      <c r="C26" s="53"/>
      <c r="D26" s="285"/>
      <c r="E26" s="324" t="str">
        <f t="shared" si="0"/>
        <v/>
      </c>
      <c r="F26" s="292"/>
      <c r="G26" s="53"/>
      <c r="H26" s="53"/>
      <c r="I26" s="53"/>
      <c r="J26" s="53"/>
      <c r="K26" s="214"/>
      <c r="L26" s="173" t="str">
        <f t="shared" si="1"/>
        <v/>
      </c>
      <c r="M26" s="175" t="str">
        <f t="shared" si="2"/>
        <v/>
      </c>
      <c r="N26" s="77"/>
      <c r="O26" s="34"/>
      <c r="P26" s="34"/>
      <c r="Q26" s="216"/>
      <c r="R26" s="216"/>
      <c r="S26" s="2"/>
      <c r="T26" s="2"/>
      <c r="U26" s="3"/>
    </row>
    <row r="27" spans="2:22" ht="25.5" customHeight="1" x14ac:dyDescent="0.2">
      <c r="B27" s="52" t="s">
        <v>43</v>
      </c>
      <c r="C27" s="55"/>
      <c r="D27" s="286"/>
      <c r="E27" s="325" t="str">
        <f t="shared" si="0"/>
        <v/>
      </c>
      <c r="F27" s="293"/>
      <c r="G27" s="55"/>
      <c r="H27" s="55"/>
      <c r="I27" s="55"/>
      <c r="J27" s="55"/>
      <c r="K27" s="215"/>
      <c r="L27" s="176" t="str">
        <f t="shared" si="1"/>
        <v/>
      </c>
      <c r="M27" s="174" t="str">
        <f t="shared" si="2"/>
        <v/>
      </c>
      <c r="N27" s="78"/>
      <c r="O27" s="34"/>
      <c r="P27" s="34"/>
      <c r="Q27" s="216"/>
      <c r="R27" s="216"/>
      <c r="S27" s="2"/>
      <c r="T27" s="2"/>
      <c r="U27" s="3"/>
    </row>
    <row r="28" spans="2:22" ht="25.5" customHeight="1" x14ac:dyDescent="0.2">
      <c r="B28" s="52" t="s">
        <v>44</v>
      </c>
      <c r="C28" s="53"/>
      <c r="D28" s="285"/>
      <c r="E28" s="324" t="str">
        <f t="shared" si="0"/>
        <v/>
      </c>
      <c r="F28" s="292"/>
      <c r="G28" s="53"/>
      <c r="H28" s="53"/>
      <c r="I28" s="53"/>
      <c r="J28" s="53"/>
      <c r="K28" s="214"/>
      <c r="L28" s="173" t="str">
        <f t="shared" si="1"/>
        <v/>
      </c>
      <c r="M28" s="175" t="str">
        <f t="shared" si="2"/>
        <v/>
      </c>
      <c r="N28" s="77"/>
      <c r="O28" s="34"/>
      <c r="P28" s="34"/>
      <c r="Q28" s="216"/>
      <c r="R28" s="216"/>
      <c r="S28" s="2"/>
      <c r="T28" s="2"/>
      <c r="U28" s="3"/>
    </row>
    <row r="29" spans="2:22" ht="25.5" customHeight="1" x14ac:dyDescent="0.2">
      <c r="B29" s="52" t="s">
        <v>45</v>
      </c>
      <c r="C29" s="55"/>
      <c r="D29" s="286"/>
      <c r="E29" s="325" t="str">
        <f t="shared" si="0"/>
        <v/>
      </c>
      <c r="F29" s="293"/>
      <c r="G29" s="55"/>
      <c r="H29" s="55"/>
      <c r="I29" s="55"/>
      <c r="J29" s="55"/>
      <c r="K29" s="215"/>
      <c r="L29" s="176" t="str">
        <f t="shared" si="1"/>
        <v/>
      </c>
      <c r="M29" s="174" t="str">
        <f t="shared" si="2"/>
        <v/>
      </c>
      <c r="N29" s="78"/>
      <c r="O29" s="34"/>
      <c r="P29" s="34"/>
      <c r="Q29" s="216"/>
      <c r="R29" s="216"/>
      <c r="S29" s="2"/>
      <c r="T29" s="2"/>
      <c r="U29" s="3"/>
    </row>
    <row r="30" spans="2:22" ht="25.5" customHeight="1" x14ac:dyDescent="0.2">
      <c r="B30" s="52" t="s">
        <v>46</v>
      </c>
      <c r="C30" s="53"/>
      <c r="D30" s="285"/>
      <c r="E30" s="324" t="str">
        <f t="shared" si="0"/>
        <v/>
      </c>
      <c r="F30" s="292"/>
      <c r="G30" s="53"/>
      <c r="H30" s="53"/>
      <c r="I30" s="53"/>
      <c r="J30" s="53"/>
      <c r="K30" s="214"/>
      <c r="L30" s="173" t="str">
        <f t="shared" si="1"/>
        <v/>
      </c>
      <c r="M30" s="175" t="str">
        <f t="shared" si="2"/>
        <v/>
      </c>
      <c r="N30" s="77"/>
      <c r="O30" s="34"/>
      <c r="P30" s="34"/>
      <c r="Q30" s="216"/>
      <c r="R30" s="216"/>
      <c r="S30" s="2"/>
      <c r="T30" s="2"/>
      <c r="U30" s="3"/>
    </row>
    <row r="31" spans="2:22" ht="25.5" customHeight="1" x14ac:dyDescent="0.2">
      <c r="B31" s="52" t="s">
        <v>47</v>
      </c>
      <c r="C31" s="55"/>
      <c r="D31" s="286"/>
      <c r="E31" s="325" t="str">
        <f t="shared" si="0"/>
        <v/>
      </c>
      <c r="F31" s="293"/>
      <c r="G31" s="55"/>
      <c r="H31" s="55"/>
      <c r="I31" s="55"/>
      <c r="J31" s="55"/>
      <c r="K31" s="215"/>
      <c r="L31" s="176" t="str">
        <f t="shared" si="1"/>
        <v/>
      </c>
      <c r="M31" s="174" t="str">
        <f t="shared" si="2"/>
        <v/>
      </c>
      <c r="N31" s="78"/>
      <c r="O31" s="34"/>
      <c r="P31" s="34"/>
      <c r="Q31" s="216"/>
      <c r="R31" s="216"/>
      <c r="S31" s="2"/>
      <c r="T31" s="2"/>
      <c r="U31" s="3"/>
    </row>
    <row r="32" spans="2:22" ht="25.5" customHeight="1" x14ac:dyDescent="0.2">
      <c r="B32" s="52" t="s">
        <v>48</v>
      </c>
      <c r="C32" s="53"/>
      <c r="D32" s="285"/>
      <c r="E32" s="324" t="str">
        <f t="shared" si="0"/>
        <v/>
      </c>
      <c r="F32" s="292"/>
      <c r="G32" s="53"/>
      <c r="H32" s="53"/>
      <c r="I32" s="53"/>
      <c r="J32" s="53"/>
      <c r="K32" s="214"/>
      <c r="L32" s="173" t="str">
        <f t="shared" si="1"/>
        <v/>
      </c>
      <c r="M32" s="175" t="str">
        <f t="shared" si="2"/>
        <v/>
      </c>
      <c r="N32" s="77"/>
      <c r="O32" s="34"/>
      <c r="P32" s="34"/>
      <c r="Q32" s="216"/>
      <c r="R32" s="216"/>
      <c r="S32" s="2"/>
      <c r="T32" s="2"/>
      <c r="U32" s="3"/>
    </row>
    <row r="33" spans="1:21" ht="25.5" customHeight="1" x14ac:dyDescent="0.2">
      <c r="B33" s="52" t="s">
        <v>49</v>
      </c>
      <c r="C33" s="55"/>
      <c r="D33" s="286"/>
      <c r="E33" s="325" t="str">
        <f t="shared" si="0"/>
        <v/>
      </c>
      <c r="F33" s="293"/>
      <c r="G33" s="55"/>
      <c r="H33" s="55"/>
      <c r="I33" s="55"/>
      <c r="J33" s="55"/>
      <c r="K33" s="215"/>
      <c r="L33" s="176" t="str">
        <f t="shared" si="1"/>
        <v/>
      </c>
      <c r="M33" s="174" t="str">
        <f t="shared" si="2"/>
        <v/>
      </c>
      <c r="N33" s="78"/>
      <c r="O33" s="34"/>
      <c r="P33" s="34"/>
      <c r="Q33" s="216"/>
      <c r="R33" s="216"/>
      <c r="S33" s="2"/>
      <c r="T33" s="2"/>
      <c r="U33" s="3"/>
    </row>
    <row r="34" spans="1:21" ht="25.5" customHeight="1" x14ac:dyDescent="0.2">
      <c r="B34" s="52" t="s">
        <v>50</v>
      </c>
      <c r="C34" s="53"/>
      <c r="D34" s="285"/>
      <c r="E34" s="324" t="str">
        <f t="shared" si="0"/>
        <v/>
      </c>
      <c r="F34" s="292"/>
      <c r="G34" s="53"/>
      <c r="H34" s="53"/>
      <c r="I34" s="53"/>
      <c r="J34" s="53"/>
      <c r="K34" s="214"/>
      <c r="L34" s="173" t="str">
        <f t="shared" si="1"/>
        <v/>
      </c>
      <c r="M34" s="175" t="str">
        <f t="shared" si="2"/>
        <v/>
      </c>
      <c r="N34" s="77"/>
      <c r="O34" s="34"/>
      <c r="P34" s="34"/>
      <c r="Q34" s="216"/>
      <c r="R34" s="216"/>
      <c r="S34" s="2"/>
      <c r="T34" s="2"/>
      <c r="U34" s="3"/>
    </row>
    <row r="35" spans="1:21" ht="25.5" customHeight="1" x14ac:dyDescent="0.2">
      <c r="B35" s="52" t="s">
        <v>51</v>
      </c>
      <c r="C35" s="55"/>
      <c r="D35" s="286"/>
      <c r="E35" s="325" t="str">
        <f t="shared" si="0"/>
        <v/>
      </c>
      <c r="F35" s="293"/>
      <c r="G35" s="55"/>
      <c r="H35" s="55"/>
      <c r="I35" s="55"/>
      <c r="J35" s="55"/>
      <c r="K35" s="215"/>
      <c r="L35" s="176" t="str">
        <f t="shared" si="1"/>
        <v/>
      </c>
      <c r="M35" s="174" t="str">
        <f t="shared" si="2"/>
        <v/>
      </c>
      <c r="N35" s="78"/>
      <c r="O35" s="34"/>
      <c r="P35" s="34"/>
      <c r="Q35" s="216"/>
      <c r="R35" s="216"/>
      <c r="S35" s="2"/>
      <c r="T35" s="2"/>
      <c r="U35" s="3"/>
    </row>
    <row r="36" spans="1:21" ht="25.5" customHeight="1" x14ac:dyDescent="0.2">
      <c r="B36" s="52" t="s">
        <v>52</v>
      </c>
      <c r="C36" s="53"/>
      <c r="D36" s="285"/>
      <c r="E36" s="324" t="str">
        <f t="shared" si="0"/>
        <v/>
      </c>
      <c r="F36" s="292"/>
      <c r="G36" s="53"/>
      <c r="H36" s="53"/>
      <c r="I36" s="53"/>
      <c r="J36" s="53"/>
      <c r="K36" s="214"/>
      <c r="L36" s="173" t="str">
        <f t="shared" si="1"/>
        <v/>
      </c>
      <c r="M36" s="175" t="str">
        <f t="shared" si="2"/>
        <v/>
      </c>
      <c r="N36" s="77"/>
      <c r="O36" s="34"/>
      <c r="P36" s="34"/>
      <c r="Q36" s="216"/>
      <c r="R36" s="216"/>
      <c r="S36" s="2"/>
      <c r="T36" s="2"/>
      <c r="U36" s="3"/>
    </row>
    <row r="37" spans="1:21" ht="25.5" customHeight="1" x14ac:dyDescent="0.2">
      <c r="B37" s="52" t="s">
        <v>53</v>
      </c>
      <c r="C37" s="55"/>
      <c r="D37" s="286"/>
      <c r="E37" s="325" t="str">
        <f t="shared" si="0"/>
        <v/>
      </c>
      <c r="F37" s="293"/>
      <c r="G37" s="55"/>
      <c r="H37" s="55"/>
      <c r="I37" s="55"/>
      <c r="J37" s="55"/>
      <c r="K37" s="215"/>
      <c r="L37" s="176" t="str">
        <f t="shared" si="1"/>
        <v/>
      </c>
      <c r="M37" s="174" t="str">
        <f t="shared" si="2"/>
        <v/>
      </c>
      <c r="N37" s="78"/>
      <c r="O37" s="34"/>
      <c r="P37" s="34"/>
      <c r="Q37" s="216"/>
      <c r="R37" s="216"/>
      <c r="S37" s="2"/>
      <c r="T37" s="2"/>
      <c r="U37" s="3"/>
    </row>
    <row r="38" spans="1:21" ht="25.5" customHeight="1" x14ac:dyDescent="0.2">
      <c r="B38" s="52" t="s">
        <v>54</v>
      </c>
      <c r="C38" s="53"/>
      <c r="D38" s="285"/>
      <c r="E38" s="324" t="str">
        <f t="shared" si="0"/>
        <v/>
      </c>
      <c r="F38" s="292"/>
      <c r="G38" s="53"/>
      <c r="H38" s="53"/>
      <c r="I38" s="53"/>
      <c r="J38" s="53"/>
      <c r="K38" s="214"/>
      <c r="L38" s="173" t="str">
        <f t="shared" si="1"/>
        <v/>
      </c>
      <c r="M38" s="175"/>
      <c r="N38" s="77"/>
      <c r="O38" s="2"/>
      <c r="Q38" s="216"/>
      <c r="R38" s="216"/>
      <c r="S38" s="2"/>
      <c r="T38" s="2"/>
      <c r="U38" s="3"/>
    </row>
    <row r="39" spans="1:21" ht="25.5" customHeight="1" x14ac:dyDescent="0.2">
      <c r="B39" s="52" t="s">
        <v>55</v>
      </c>
      <c r="C39" s="55"/>
      <c r="D39" s="286"/>
      <c r="E39" s="325" t="str">
        <f t="shared" si="0"/>
        <v/>
      </c>
      <c r="F39" s="293"/>
      <c r="G39" s="55"/>
      <c r="H39" s="55"/>
      <c r="I39" s="55"/>
      <c r="J39" s="55"/>
      <c r="K39" s="215"/>
      <c r="L39" s="176" t="str">
        <f t="shared" si="1"/>
        <v/>
      </c>
      <c r="M39" s="174" t="str">
        <f t="shared" si="2"/>
        <v/>
      </c>
      <c r="N39" s="78"/>
      <c r="O39" s="302" t="s">
        <v>133</v>
      </c>
      <c r="P39" s="303"/>
      <c r="Q39" s="216"/>
      <c r="R39" s="216"/>
      <c r="S39" s="2"/>
      <c r="T39" s="2"/>
      <c r="U39" s="3"/>
    </row>
    <row r="40" spans="1:21" ht="25.5" customHeight="1" x14ac:dyDescent="0.2">
      <c r="B40" s="52" t="s">
        <v>56</v>
      </c>
      <c r="C40" s="53"/>
      <c r="D40" s="285"/>
      <c r="E40" s="324" t="str">
        <f t="shared" si="0"/>
        <v/>
      </c>
      <c r="F40" s="292"/>
      <c r="G40" s="53"/>
      <c r="H40" s="53"/>
      <c r="I40" s="53"/>
      <c r="J40" s="53"/>
      <c r="K40" s="214"/>
      <c r="L40" s="173" t="str">
        <f t="shared" si="1"/>
        <v/>
      </c>
      <c r="M40" s="175" t="str">
        <f t="shared" si="2"/>
        <v/>
      </c>
      <c r="N40" s="77"/>
      <c r="O40" s="302"/>
      <c r="P40" s="303"/>
      <c r="Q40" s="216"/>
      <c r="R40" s="216"/>
      <c r="S40" s="2"/>
      <c r="T40" s="2"/>
      <c r="U40" s="3"/>
    </row>
    <row r="41" spans="1:21" ht="25.5" customHeight="1" x14ac:dyDescent="0.2">
      <c r="B41" s="52" t="s">
        <v>57</v>
      </c>
      <c r="C41" s="55"/>
      <c r="D41" s="286"/>
      <c r="E41" s="325" t="str">
        <f t="shared" si="0"/>
        <v/>
      </c>
      <c r="F41" s="293"/>
      <c r="G41" s="55"/>
      <c r="H41" s="55"/>
      <c r="I41" s="55"/>
      <c r="J41" s="55"/>
      <c r="K41" s="215"/>
      <c r="L41" s="176" t="str">
        <f t="shared" si="1"/>
        <v/>
      </c>
      <c r="M41" s="174" t="str">
        <f t="shared" si="2"/>
        <v/>
      </c>
      <c r="N41" s="78"/>
      <c r="O41" s="320">
        <v>557200</v>
      </c>
      <c r="P41" s="321"/>
      <c r="Q41" s="216"/>
      <c r="R41" s="216"/>
      <c r="S41" s="2"/>
      <c r="T41" s="2"/>
      <c r="U41" s="3"/>
    </row>
    <row r="42" spans="1:21" ht="25.5" customHeight="1" thickBot="1" x14ac:dyDescent="0.25">
      <c r="B42" s="61" t="s">
        <v>58</v>
      </c>
      <c r="C42" s="62"/>
      <c r="D42" s="287"/>
      <c r="E42" s="324" t="str">
        <f t="shared" si="0"/>
        <v/>
      </c>
      <c r="F42" s="294"/>
      <c r="G42" s="62"/>
      <c r="H42" s="62"/>
      <c r="I42" s="62"/>
      <c r="J42" s="62"/>
      <c r="K42" s="63"/>
      <c r="L42" s="173" t="str">
        <f t="shared" si="1"/>
        <v/>
      </c>
      <c r="M42" s="175" t="str">
        <f t="shared" si="2"/>
        <v/>
      </c>
      <c r="N42" s="77">
        <v>557200</v>
      </c>
      <c r="O42" s="322"/>
      <c r="P42" s="323"/>
      <c r="Q42" s="216"/>
      <c r="R42" s="216"/>
      <c r="S42" s="2"/>
      <c r="T42" s="2"/>
      <c r="U42" s="3"/>
    </row>
    <row r="43" spans="1:21" ht="25.5" customHeight="1" thickTop="1" thickBot="1" x14ac:dyDescent="0.25">
      <c r="B43" s="179" t="s">
        <v>59</v>
      </c>
      <c r="C43" s="180">
        <f>IF(SUM(C12:C42)=0,0,SUM(C12:C42))</f>
        <v>25</v>
      </c>
      <c r="D43" s="180">
        <f>IF(SUM(D12:D42)=0,0,SUM(D12:D42))</f>
        <v>31</v>
      </c>
      <c r="E43" s="180">
        <f>IF(SUM(E12:E42)=0,0,SUM(E12:E42))</f>
        <v>4.0999999999999996</v>
      </c>
      <c r="F43" s="296">
        <f>IF(SUM(F12:F42)=0,0,SUM(F12:F42))</f>
        <v>2</v>
      </c>
      <c r="G43" s="181">
        <f>IF(SUM(G12:G42)=0,0,SUM(G12:G42))</f>
        <v>2</v>
      </c>
      <c r="H43" s="181">
        <f>IF(SUM(H12:H42)=0,0,SUM(H12:H42))</f>
        <v>2</v>
      </c>
      <c r="I43" s="181">
        <f>IF(SUM(I12:I42)=0,0,SUM(I12:I42))</f>
        <v>6</v>
      </c>
      <c r="J43" s="181">
        <f>IF(SUM(J12:J42)=0,0,SUM(J12:J42))</f>
        <v>2</v>
      </c>
      <c r="K43" s="182">
        <f>IF(SUM(K12:K42)=0,0,SUM(K12:K42))</f>
        <v>2</v>
      </c>
      <c r="L43" s="177">
        <f>IF(SUM(L12:L42)=0,0,SUM(L12:L42))</f>
        <v>72</v>
      </c>
      <c r="M43" s="313">
        <f>IF((F43+G43+H43+I43+J43+K43)=0,IF(C43+D43=0,"",1),(C43+D43+E43)/(C43+D43+F43+G43+H43+I43+J43+K43))</f>
        <v>0.83472222222222225</v>
      </c>
      <c r="N43" s="183">
        <f>IF(SUM(N42-N12,N12,N42)=0,"",SUM(N42-N12))</f>
        <v>54000</v>
      </c>
      <c r="O43" s="305">
        <f>IF(O41-O13=0,0,O41-O13)</f>
        <v>54000</v>
      </c>
      <c r="P43" s="306"/>
      <c r="Q43" s="216"/>
      <c r="R43" s="216"/>
      <c r="S43" s="2"/>
      <c r="T43" s="2"/>
      <c r="U43" s="3"/>
    </row>
    <row r="44" spans="1:21" s="67" customFormat="1" ht="33.950000000000003" customHeight="1" thickTop="1" thickBot="1" x14ac:dyDescent="0.25">
      <c r="A44" s="212"/>
      <c r="C44" s="236" t="s">
        <v>60</v>
      </c>
      <c r="D44" s="236"/>
      <c r="E44" s="184">
        <f>IF(SUM(C43:E43)=0,"",SUM(C43:E43))</f>
        <v>60.1</v>
      </c>
      <c r="F44" s="185"/>
      <c r="G44" s="186"/>
      <c r="H44" s="185"/>
      <c r="I44" s="185"/>
      <c r="J44" s="187" t="s">
        <v>61</v>
      </c>
      <c r="K44" s="188">
        <f>IF(SUM(F43:K43)=0,"",SUM(F43:K43))</f>
        <v>16</v>
      </c>
      <c r="L44" s="237" t="s">
        <v>62</v>
      </c>
      <c r="M44" s="237"/>
      <c r="N44" s="298" t="s">
        <v>132</v>
      </c>
      <c r="O44" s="298"/>
      <c r="P44" s="298"/>
      <c r="Q44" s="297"/>
      <c r="R44" s="65"/>
      <c r="S44" s="66"/>
      <c r="T44" s="66"/>
      <c r="U44" s="66"/>
    </row>
    <row r="45" spans="1:21" s="212" customFormat="1" ht="14.1" customHeight="1" thickTop="1" x14ac:dyDescent="0.2">
      <c r="A45" s="230"/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68"/>
      <c r="S45" s="2"/>
      <c r="T45" s="2"/>
      <c r="U45" s="3"/>
    </row>
    <row r="46" spans="1:21" s="69" customFormat="1" ht="19.899999999999999" customHeight="1" x14ac:dyDescent="0.2">
      <c r="B46" s="231" t="s">
        <v>63</v>
      </c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70"/>
      <c r="R46" s="71"/>
      <c r="T46" s="72"/>
      <c r="U46" s="73"/>
    </row>
    <row r="47" spans="1:21" s="212" customFormat="1" ht="56.65" customHeight="1" x14ac:dyDescent="0.25">
      <c r="B47" s="74" t="s">
        <v>64</v>
      </c>
      <c r="C47" s="232"/>
      <c r="D47" s="232"/>
      <c r="E47" s="279"/>
      <c r="F47" s="233" t="s">
        <v>65</v>
      </c>
      <c r="G47" s="233"/>
      <c r="H47" s="234"/>
      <c r="I47" s="234"/>
      <c r="J47" s="234"/>
      <c r="K47" s="234"/>
      <c r="L47" s="234"/>
      <c r="M47" s="234"/>
      <c r="N47" s="234"/>
      <c r="O47" s="234"/>
      <c r="P47" s="64"/>
      <c r="T47" s="2"/>
      <c r="U47" s="3"/>
    </row>
    <row r="1048575" ht="12.95" customHeight="1" x14ac:dyDescent="0.2"/>
    <row r="1048576" ht="12.95" customHeight="1" x14ac:dyDescent="0.2"/>
  </sheetData>
  <sheetProtection algorithmName="SHA-512" hashValue="Dt2qkwxfS6CHT8ftArR3/KWzc1RcvRlNkvMc9UFC1D+r+ikO6wRb24ww2Ok4i0QnOOywfPhXy5pLRREX+LuWOg==" saltValue="UzBMNXE6CjqCiVNRdFH3gQ==" spinCount="100000" sheet="1" objects="1" scenarios="1"/>
  <mergeCells count="31">
    <mergeCell ref="A45:Q45"/>
    <mergeCell ref="B46:P46"/>
    <mergeCell ref="C47:D47"/>
    <mergeCell ref="F47:G47"/>
    <mergeCell ref="H47:O47"/>
    <mergeCell ref="S3:V6"/>
    <mergeCell ref="S19:V21"/>
    <mergeCell ref="O39:P40"/>
    <mergeCell ref="O41:P42"/>
    <mergeCell ref="O43:P43"/>
    <mergeCell ref="C44:D44"/>
    <mergeCell ref="L44:M44"/>
    <mergeCell ref="N44:P44"/>
    <mergeCell ref="O10:P10"/>
    <mergeCell ref="S10:V12"/>
    <mergeCell ref="O11:P12"/>
    <mergeCell ref="O13:P14"/>
    <mergeCell ref="S13:V15"/>
    <mergeCell ref="S16:V18"/>
    <mergeCell ref="C6:M6"/>
    <mergeCell ref="B7:F7"/>
    <mergeCell ref="H7:L7"/>
    <mergeCell ref="N7:P7"/>
    <mergeCell ref="C9:E9"/>
    <mergeCell ref="F9:K9"/>
    <mergeCell ref="L9:M9"/>
    <mergeCell ref="B1:K1"/>
    <mergeCell ref="N1:Q1"/>
    <mergeCell ref="A3:Q3"/>
    <mergeCell ref="B4:K4"/>
    <mergeCell ref="C5:M5"/>
  </mergeCells>
  <conditionalFormatting sqref="M12:M43">
    <cfRule type="expression" dxfId="11" priority="1">
      <formula>$M12&gt;=0.8</formula>
    </cfRule>
    <cfRule type="expression" dxfId="10" priority="2">
      <formula>$M12&lt;0.8</formula>
    </cfRule>
  </conditionalFormatting>
  <pageMargins left="0.59027777777777801" right="0.39374999999999999" top="0.47222222222222199" bottom="0.82638888888888895" header="0.39374999999999999" footer="0.39374999999999999"/>
  <pageSetup paperSize="9" scale="54" firstPageNumber="0" orientation="portrait" r:id="rId1"/>
  <headerFooter>
    <oddHeader>&amp;L&amp;G</oddHead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1EFF8-7C50-4609-BF96-2D01F39DFCBF}">
  <sheetPr>
    <pageSetUpPr fitToPage="1"/>
  </sheetPr>
  <dimension ref="A1:AMM1048575"/>
  <sheetViews>
    <sheetView topLeftCell="A12" zoomScale="85" zoomScaleNormal="85" zoomScalePageLayoutView="55" workbookViewId="0">
      <selection activeCell="H36" sqref="H36"/>
    </sheetView>
  </sheetViews>
  <sheetFormatPr baseColWidth="10" defaultColWidth="12.7109375" defaultRowHeight="12.75" x14ac:dyDescent="0.2"/>
  <cols>
    <col min="1" max="4" width="12.7109375" style="212"/>
    <col min="5" max="5" width="12.7109375" style="212" customWidth="1"/>
    <col min="6" max="8" width="12.7109375" style="212"/>
    <col min="9" max="9" width="12.7109375" style="212" customWidth="1"/>
    <col min="10" max="14" width="12.7109375" style="212"/>
    <col min="15" max="15" width="14.7109375" style="212" customWidth="1"/>
    <col min="16" max="16" width="14.7109375" style="2" customWidth="1"/>
    <col min="17" max="17" width="12.7109375" style="2"/>
    <col min="18" max="18" width="12.7109375" style="212"/>
    <col min="19" max="19" width="12.7109375" style="3"/>
    <col min="20" max="1027" width="12.7109375" style="212"/>
  </cols>
  <sheetData>
    <row r="1" spans="1:28" ht="34.9" customHeight="1" x14ac:dyDescent="0.25"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5"/>
      <c r="M1" s="5"/>
      <c r="N1" s="245" t="s">
        <v>0</v>
      </c>
      <c r="O1" s="245"/>
      <c r="P1" s="245"/>
      <c r="Q1" s="245"/>
      <c r="R1" s="5"/>
      <c r="S1" s="307" t="s">
        <v>1</v>
      </c>
      <c r="T1" s="7"/>
      <c r="U1" s="93"/>
      <c r="V1" s="217"/>
      <c r="W1" s="10"/>
      <c r="X1" s="10"/>
      <c r="Y1" s="10"/>
      <c r="Z1" s="10"/>
      <c r="AA1" s="10"/>
      <c r="AB1" s="10"/>
    </row>
    <row r="2" spans="1:28" ht="5.65" customHeight="1" x14ac:dyDescent="0.25">
      <c r="B2" s="2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/>
      <c r="U2" s="8"/>
      <c r="V2" s="217"/>
      <c r="W2" s="10"/>
      <c r="X2" s="10"/>
      <c r="Y2" s="10"/>
      <c r="Z2" s="10"/>
      <c r="AA2" s="10"/>
      <c r="AB2" s="10"/>
    </row>
    <row r="3" spans="1:28" s="212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5"/>
      <c r="S3" s="309" t="s">
        <v>2</v>
      </c>
      <c r="T3" s="309"/>
      <c r="U3" s="309"/>
      <c r="V3" s="309"/>
      <c r="W3" s="10"/>
      <c r="X3" s="10"/>
      <c r="Y3" s="10"/>
      <c r="Z3" s="10"/>
      <c r="AA3" s="10"/>
      <c r="AB3" s="10"/>
    </row>
    <row r="4" spans="1:28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246"/>
      <c r="K4" s="246"/>
      <c r="L4" s="11"/>
      <c r="M4" s="11"/>
      <c r="N4" s="11"/>
      <c r="O4" s="11"/>
      <c r="P4" s="12"/>
      <c r="Q4" s="12"/>
      <c r="R4" s="13"/>
      <c r="S4" s="309"/>
      <c r="T4" s="309"/>
      <c r="U4" s="309"/>
      <c r="V4" s="309"/>
      <c r="W4" s="10"/>
      <c r="X4" s="10"/>
      <c r="Y4" s="10"/>
      <c r="Z4" s="10"/>
      <c r="AA4" s="10"/>
      <c r="AB4" s="10"/>
    </row>
    <row r="5" spans="1:28" ht="28.35" customHeight="1" x14ac:dyDescent="0.2">
      <c r="A5" s="14"/>
      <c r="B5" s="15" t="s">
        <v>4</v>
      </c>
      <c r="C5" s="238" t="s">
        <v>5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16"/>
      <c r="O5" s="16"/>
      <c r="P5" s="17"/>
      <c r="Q5" s="18"/>
      <c r="R5" s="19"/>
      <c r="S5" s="309"/>
      <c r="T5" s="309"/>
      <c r="U5" s="309"/>
      <c r="V5" s="309"/>
      <c r="W5" s="10"/>
      <c r="X5" s="10"/>
      <c r="Y5" s="10"/>
      <c r="Z5" s="10"/>
      <c r="AA5" s="10"/>
      <c r="AB5" s="10"/>
    </row>
    <row r="6" spans="1:28" ht="28.35" customHeight="1" x14ac:dyDescent="0.2">
      <c r="A6" s="14"/>
      <c r="B6" s="15" t="s">
        <v>6</v>
      </c>
      <c r="C6" s="238" t="s">
        <v>7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0"/>
      <c r="O6" s="20"/>
      <c r="P6" s="21"/>
      <c r="Q6" s="21"/>
      <c r="R6" s="216"/>
      <c r="S6" s="309"/>
      <c r="T6" s="309"/>
      <c r="U6" s="309"/>
      <c r="V6" s="309"/>
      <c r="W6" s="10"/>
      <c r="X6" s="10"/>
      <c r="Y6" s="10"/>
      <c r="Z6" s="10"/>
      <c r="AA6" s="10"/>
      <c r="AB6" s="10"/>
    </row>
    <row r="7" spans="1:28" ht="28.35" customHeight="1" x14ac:dyDescent="0.4">
      <c r="A7" s="14"/>
      <c r="B7" s="239" t="s">
        <v>8</v>
      </c>
      <c r="C7" s="239"/>
      <c r="D7" s="239"/>
      <c r="E7" s="239"/>
      <c r="F7" s="239"/>
      <c r="G7" s="24">
        <v>2026</v>
      </c>
      <c r="H7" s="240" t="s">
        <v>75</v>
      </c>
      <c r="I7" s="240"/>
      <c r="J7" s="240"/>
      <c r="K7" s="240"/>
      <c r="L7" s="240"/>
      <c r="M7" s="213"/>
      <c r="N7" s="241" t="s">
        <v>10</v>
      </c>
      <c r="O7" s="241"/>
      <c r="P7" s="241"/>
      <c r="Q7" s="26"/>
      <c r="R7" s="26"/>
      <c r="S7" s="6"/>
      <c r="T7" s="7"/>
      <c r="U7" s="8"/>
      <c r="V7" s="217"/>
      <c r="W7" s="10"/>
      <c r="X7" s="10"/>
      <c r="Y7" s="10"/>
      <c r="Z7" s="10"/>
      <c r="AA7" s="10"/>
      <c r="AB7" s="10"/>
    </row>
    <row r="8" spans="1:28" ht="14.1" customHeight="1" thickBot="1" x14ac:dyDescent="0.3">
      <c r="B8" s="27"/>
      <c r="C8" s="28"/>
      <c r="D8" s="28"/>
      <c r="E8" s="28"/>
      <c r="F8" s="28"/>
      <c r="G8" s="29"/>
      <c r="H8" s="30"/>
      <c r="I8" s="30"/>
      <c r="J8" s="216"/>
      <c r="K8" s="31"/>
      <c r="L8" s="31"/>
      <c r="M8" s="31"/>
      <c r="N8" s="31"/>
      <c r="O8" s="31"/>
      <c r="P8" s="32"/>
      <c r="Q8" s="26"/>
      <c r="R8" s="26"/>
      <c r="S8" s="6"/>
      <c r="T8" s="7"/>
      <c r="U8" s="8"/>
      <c r="V8" s="217"/>
      <c r="W8" s="10"/>
      <c r="X8" s="10"/>
      <c r="Y8" s="10"/>
      <c r="Z8" s="10"/>
      <c r="AA8" s="10"/>
      <c r="AB8" s="10"/>
    </row>
    <row r="9" spans="1:28" ht="28.35" customHeight="1" thickTop="1" thickBot="1" x14ac:dyDescent="0.25">
      <c r="B9" s="33"/>
      <c r="C9" s="288" t="s">
        <v>11</v>
      </c>
      <c r="D9" s="289"/>
      <c r="E9" s="290"/>
      <c r="F9" s="242" t="s">
        <v>12</v>
      </c>
      <c r="G9" s="242"/>
      <c r="H9" s="242"/>
      <c r="I9" s="242"/>
      <c r="J9" s="242"/>
      <c r="K9" s="242"/>
      <c r="L9" s="243" t="s">
        <v>13</v>
      </c>
      <c r="M9" s="243"/>
      <c r="N9" s="34"/>
      <c r="O9" s="34"/>
      <c r="P9" s="34"/>
      <c r="Q9" s="216"/>
      <c r="R9" s="216"/>
      <c r="S9" s="6"/>
      <c r="T9" s="8"/>
      <c r="U9" s="8"/>
      <c r="V9" s="217"/>
      <c r="W9" s="10"/>
      <c r="X9" s="10"/>
      <c r="Y9" s="10"/>
      <c r="Z9" s="10"/>
      <c r="AA9" s="10"/>
      <c r="AB9" s="10"/>
    </row>
    <row r="10" spans="1:28" s="44" customFormat="1" ht="45" customHeight="1" thickTop="1" thickBot="1" x14ac:dyDescent="0.25">
      <c r="A10" s="212"/>
      <c r="B10" s="35"/>
      <c r="C10" s="36" t="s">
        <v>14</v>
      </c>
      <c r="D10" s="283" t="s">
        <v>15</v>
      </c>
      <c r="E10" s="282" t="s">
        <v>129</v>
      </c>
      <c r="F10" s="280" t="s">
        <v>16</v>
      </c>
      <c r="G10" s="37" t="s">
        <v>17</v>
      </c>
      <c r="H10" s="37" t="s">
        <v>18</v>
      </c>
      <c r="I10" s="37" t="s">
        <v>126</v>
      </c>
      <c r="J10" s="38" t="s">
        <v>19</v>
      </c>
      <c r="K10" s="39" t="s">
        <v>19</v>
      </c>
      <c r="L10" s="40" t="s">
        <v>20</v>
      </c>
      <c r="M10" s="41" t="s">
        <v>21</v>
      </c>
      <c r="N10" s="76" t="s">
        <v>22</v>
      </c>
      <c r="O10" s="300" t="s">
        <v>22</v>
      </c>
      <c r="P10" s="301"/>
      <c r="Q10" s="42"/>
      <c r="R10" s="42"/>
      <c r="S10" s="308" t="s">
        <v>23</v>
      </c>
      <c r="T10" s="308"/>
      <c r="U10" s="308"/>
      <c r="V10" s="308"/>
      <c r="W10" s="43"/>
      <c r="X10" s="43"/>
      <c r="Y10" s="43"/>
      <c r="Z10" s="43"/>
      <c r="AA10" s="43"/>
      <c r="AB10" s="43"/>
    </row>
    <row r="11" spans="1:28" s="44" customFormat="1" ht="33.950000000000003" customHeight="1" thickTop="1" x14ac:dyDescent="0.2">
      <c r="A11" s="212"/>
      <c r="B11" s="45" t="s">
        <v>24</v>
      </c>
      <c r="C11" s="281" t="s">
        <v>25</v>
      </c>
      <c r="D11" s="284" t="s">
        <v>25</v>
      </c>
      <c r="E11" s="295" t="s">
        <v>25</v>
      </c>
      <c r="F11" s="291" t="s">
        <v>25</v>
      </c>
      <c r="G11" s="46" t="s">
        <v>25</v>
      </c>
      <c r="H11" s="46" t="s">
        <v>25</v>
      </c>
      <c r="I11" s="46" t="s">
        <v>25</v>
      </c>
      <c r="J11" s="46" t="s">
        <v>25</v>
      </c>
      <c r="K11" s="47" t="s">
        <v>25</v>
      </c>
      <c r="L11" s="46" t="s">
        <v>25</v>
      </c>
      <c r="M11" s="47" t="s">
        <v>26</v>
      </c>
      <c r="N11" s="304" t="s">
        <v>130</v>
      </c>
      <c r="O11" s="299" t="s">
        <v>131</v>
      </c>
      <c r="P11" s="303"/>
      <c r="Q11" s="42"/>
      <c r="R11" s="42"/>
      <c r="S11" s="308"/>
      <c r="T11" s="308"/>
      <c r="U11" s="308"/>
      <c r="V11" s="308"/>
      <c r="W11" s="43"/>
      <c r="X11" s="43"/>
      <c r="Y11" s="43"/>
      <c r="Z11" s="43"/>
      <c r="AA11" s="43"/>
      <c r="AB11" s="43"/>
    </row>
    <row r="12" spans="1:28" ht="36.75" customHeight="1" x14ac:dyDescent="0.2">
      <c r="B12" s="52" t="s">
        <v>27</v>
      </c>
      <c r="C12" s="53">
        <v>15</v>
      </c>
      <c r="D12" s="285">
        <v>20</v>
      </c>
      <c r="E12" s="324">
        <f>IF(L12="","",MIN(N(I12),(L12*10%)))</f>
        <v>1</v>
      </c>
      <c r="F12" s="292">
        <v>1</v>
      </c>
      <c r="G12" s="53">
        <v>1</v>
      </c>
      <c r="H12" s="53">
        <v>1</v>
      </c>
      <c r="I12" s="53">
        <v>1</v>
      </c>
      <c r="J12" s="53">
        <v>1</v>
      </c>
      <c r="K12" s="214">
        <v>1</v>
      </c>
      <c r="L12" s="173">
        <f>IF(SUM(C12:D12,F12:K12)=0,"",(SUM(C12:D12,F12:K12)))</f>
        <v>41</v>
      </c>
      <c r="M12" s="175">
        <f>IFERROR(IF((F12+G12+H12+I12+J12+K12)=0,IF(C12+D12+E12=0,"",1),(C12+D12+E12)/(C12+D12+F12+G12+H12+I12+J12+K12)),"")</f>
        <v>0.87804878048780488</v>
      </c>
      <c r="N12" s="77">
        <v>559000</v>
      </c>
      <c r="O12" s="302"/>
      <c r="P12" s="303"/>
      <c r="Q12" s="216"/>
      <c r="R12" s="216"/>
      <c r="S12" s="308"/>
      <c r="T12" s="308"/>
      <c r="U12" s="308"/>
      <c r="V12" s="308"/>
      <c r="W12" s="10"/>
      <c r="X12" s="10"/>
      <c r="Y12" s="10"/>
      <c r="Z12" s="10"/>
      <c r="AA12" s="10"/>
      <c r="AB12" s="10"/>
    </row>
    <row r="13" spans="1:28" ht="25.5" customHeight="1" x14ac:dyDescent="0.2">
      <c r="B13" s="52" t="s">
        <v>29</v>
      </c>
      <c r="C13" s="55">
        <v>11</v>
      </c>
      <c r="D13" s="286">
        <v>12</v>
      </c>
      <c r="E13" s="325">
        <f>IF(L13="","",MIN(N(I13),(L13*10%)))</f>
        <v>3.3000000000000003</v>
      </c>
      <c r="F13" s="293">
        <v>1</v>
      </c>
      <c r="G13" s="55">
        <v>1</v>
      </c>
      <c r="H13" s="55">
        <v>1</v>
      </c>
      <c r="I13" s="55">
        <v>5</v>
      </c>
      <c r="J13" s="55">
        <v>1</v>
      </c>
      <c r="K13" s="215">
        <v>1</v>
      </c>
      <c r="L13" s="176">
        <f>IF(SUM(C13:D13,F13:K13)=0,"",(SUM(C13:D13,F13:K13)))</f>
        <v>33</v>
      </c>
      <c r="M13" s="174">
        <f>IFERROR(IF((F13+G13+H13+I13+J13+K13)=0,IF(C13+D13+E13=0,"",1),(C13+D13+E13)/(C13+D13+F13+G13+H13+I13+J13+K13)),"")</f>
        <v>0.79696969696969699</v>
      </c>
      <c r="N13" s="78">
        <v>560800</v>
      </c>
      <c r="O13" s="320">
        <v>559000</v>
      </c>
      <c r="P13" s="321"/>
      <c r="Q13" s="216"/>
      <c r="R13" s="216"/>
      <c r="S13" s="308" t="s">
        <v>28</v>
      </c>
      <c r="T13" s="308"/>
      <c r="U13" s="308"/>
      <c r="V13" s="308"/>
      <c r="W13" s="10"/>
      <c r="X13" s="10"/>
      <c r="Y13" s="10"/>
      <c r="Z13" s="10"/>
      <c r="AA13" s="10"/>
      <c r="AB13" s="10"/>
    </row>
    <row r="14" spans="1:28" ht="25.5" customHeight="1" thickBot="1" x14ac:dyDescent="0.25">
      <c r="B14" s="52" t="s">
        <v>30</v>
      </c>
      <c r="C14" s="53"/>
      <c r="D14" s="285"/>
      <c r="E14" s="324" t="str">
        <f t="shared" ref="E14:E41" si="0">IF(L14="","",MIN(N(I14),(L14*10%)))</f>
        <v/>
      </c>
      <c r="F14" s="292"/>
      <c r="G14" s="53"/>
      <c r="H14" s="53"/>
      <c r="I14" s="53"/>
      <c r="J14" s="53"/>
      <c r="K14" s="214"/>
      <c r="L14" s="173" t="str">
        <f t="shared" ref="L14:L41" si="1">IF(SUM(C14:D14,F14:K14)=0,"",(SUM(C14:D14,F14:K14)))</f>
        <v/>
      </c>
      <c r="M14" s="175" t="str">
        <f t="shared" ref="M14:M41" si="2">IFERROR(IF((F14+G14+H14+I14+J14+K14)=0,IF(C14+D14+E14=0,"",1),(C14+D14+E14)/(C14+D14+F14+G14+H14+I14+J14+K14)),"")</f>
        <v/>
      </c>
      <c r="N14" s="77"/>
      <c r="O14" s="322"/>
      <c r="P14" s="323"/>
      <c r="Q14" s="216"/>
      <c r="R14" s="216"/>
      <c r="S14" s="308"/>
      <c r="T14" s="308"/>
      <c r="U14" s="308"/>
      <c r="V14" s="308"/>
      <c r="W14" s="10"/>
      <c r="X14" s="10"/>
      <c r="Y14" s="10"/>
      <c r="Z14" s="10"/>
      <c r="AA14" s="10"/>
      <c r="AB14" s="10"/>
    </row>
    <row r="15" spans="1:28" ht="25.5" customHeight="1" thickTop="1" x14ac:dyDescent="0.2">
      <c r="B15" s="52" t="s">
        <v>31</v>
      </c>
      <c r="C15" s="55"/>
      <c r="D15" s="286"/>
      <c r="E15" s="325" t="str">
        <f t="shared" si="0"/>
        <v/>
      </c>
      <c r="F15" s="293"/>
      <c r="G15" s="55"/>
      <c r="H15" s="55"/>
      <c r="I15" s="55"/>
      <c r="J15" s="55"/>
      <c r="K15" s="215"/>
      <c r="L15" s="176" t="str">
        <f t="shared" si="1"/>
        <v/>
      </c>
      <c r="M15" s="174" t="str">
        <f t="shared" si="2"/>
        <v/>
      </c>
      <c r="N15" s="78"/>
      <c r="Q15" s="216"/>
      <c r="R15" s="216"/>
      <c r="S15" s="308"/>
      <c r="T15" s="308"/>
      <c r="U15" s="308"/>
      <c r="V15" s="308"/>
    </row>
    <row r="16" spans="1:28" ht="25.5" customHeight="1" x14ac:dyDescent="0.2">
      <c r="B16" s="52" t="s">
        <v>32</v>
      </c>
      <c r="C16" s="53"/>
      <c r="D16" s="285"/>
      <c r="E16" s="324" t="str">
        <f t="shared" si="0"/>
        <v/>
      </c>
      <c r="F16" s="292"/>
      <c r="G16" s="53"/>
      <c r="H16" s="53"/>
      <c r="I16" s="53"/>
      <c r="J16" s="53"/>
      <c r="K16" s="214"/>
      <c r="L16" s="173" t="str">
        <f t="shared" si="1"/>
        <v/>
      </c>
      <c r="M16" s="175" t="str">
        <f t="shared" si="2"/>
        <v/>
      </c>
      <c r="N16" s="77"/>
      <c r="Q16" s="216"/>
      <c r="R16" s="11"/>
      <c r="S16" s="308" t="s">
        <v>134</v>
      </c>
      <c r="T16" s="308"/>
      <c r="U16" s="308"/>
      <c r="V16" s="308"/>
    </row>
    <row r="17" spans="2:22" ht="25.5" customHeight="1" x14ac:dyDescent="0.2">
      <c r="B17" s="52" t="s">
        <v>33</v>
      </c>
      <c r="C17" s="55"/>
      <c r="D17" s="286"/>
      <c r="E17" s="325" t="str">
        <f t="shared" si="0"/>
        <v/>
      </c>
      <c r="F17" s="293"/>
      <c r="G17" s="55"/>
      <c r="H17" s="55"/>
      <c r="I17" s="55"/>
      <c r="J17" s="55"/>
      <c r="K17" s="215"/>
      <c r="L17" s="176" t="str">
        <f t="shared" si="1"/>
        <v/>
      </c>
      <c r="M17" s="174" t="str">
        <f t="shared" si="2"/>
        <v/>
      </c>
      <c r="N17" s="78"/>
      <c r="O17" s="34"/>
      <c r="P17" s="34"/>
      <c r="Q17" s="216"/>
      <c r="R17" s="11"/>
      <c r="S17" s="308"/>
      <c r="T17" s="308"/>
      <c r="U17" s="308"/>
      <c r="V17" s="308"/>
    </row>
    <row r="18" spans="2:22" ht="25.5" customHeight="1" x14ac:dyDescent="0.2">
      <c r="B18" s="52" t="s">
        <v>34</v>
      </c>
      <c r="C18" s="53"/>
      <c r="D18" s="285"/>
      <c r="E18" s="324" t="str">
        <f t="shared" si="0"/>
        <v/>
      </c>
      <c r="F18" s="292"/>
      <c r="G18" s="53"/>
      <c r="H18" s="53"/>
      <c r="I18" s="53"/>
      <c r="J18" s="53"/>
      <c r="K18" s="214"/>
      <c r="L18" s="173" t="str">
        <f t="shared" si="1"/>
        <v/>
      </c>
      <c r="M18" s="175" t="str">
        <f t="shared" si="2"/>
        <v/>
      </c>
      <c r="N18" s="77"/>
      <c r="O18" s="34"/>
      <c r="P18" s="34"/>
      <c r="Q18" s="216"/>
      <c r="R18" s="11"/>
      <c r="S18" s="308"/>
      <c r="T18" s="308"/>
      <c r="U18" s="308"/>
      <c r="V18" s="308"/>
    </row>
    <row r="19" spans="2:22" ht="25.5" customHeight="1" x14ac:dyDescent="0.2">
      <c r="B19" s="52" t="s">
        <v>35</v>
      </c>
      <c r="C19" s="55"/>
      <c r="D19" s="286"/>
      <c r="E19" s="325" t="str">
        <f t="shared" si="0"/>
        <v/>
      </c>
      <c r="F19" s="293"/>
      <c r="G19" s="55"/>
      <c r="H19" s="55"/>
      <c r="I19" s="55"/>
      <c r="J19" s="55"/>
      <c r="K19" s="215"/>
      <c r="L19" s="176" t="str">
        <f t="shared" si="1"/>
        <v/>
      </c>
      <c r="M19" s="174" t="str">
        <f t="shared" si="2"/>
        <v/>
      </c>
      <c r="N19" s="78"/>
      <c r="O19" s="34"/>
      <c r="P19" s="34"/>
      <c r="Q19" s="216"/>
      <c r="R19" s="216"/>
      <c r="S19" s="308" t="s">
        <v>135</v>
      </c>
      <c r="T19" s="308"/>
      <c r="U19" s="308"/>
      <c r="V19" s="308"/>
    </row>
    <row r="20" spans="2:22" ht="25.5" customHeight="1" x14ac:dyDescent="0.2">
      <c r="B20" s="52" t="s">
        <v>36</v>
      </c>
      <c r="C20" s="53"/>
      <c r="D20" s="285"/>
      <c r="E20" s="324" t="str">
        <f t="shared" si="0"/>
        <v/>
      </c>
      <c r="F20" s="292"/>
      <c r="G20" s="53"/>
      <c r="H20" s="53"/>
      <c r="I20" s="53"/>
      <c r="J20" s="53"/>
      <c r="K20" s="214"/>
      <c r="L20" s="173" t="str">
        <f t="shared" si="1"/>
        <v/>
      </c>
      <c r="M20" s="175" t="str">
        <f t="shared" si="2"/>
        <v/>
      </c>
      <c r="N20" s="77"/>
      <c r="O20" s="34"/>
      <c r="P20" s="34"/>
      <c r="Q20" s="216"/>
      <c r="R20" s="216"/>
      <c r="S20" s="308"/>
      <c r="T20" s="308"/>
      <c r="U20" s="308"/>
      <c r="V20" s="308"/>
    </row>
    <row r="21" spans="2:22" ht="25.5" customHeight="1" x14ac:dyDescent="0.2">
      <c r="B21" s="52" t="s">
        <v>37</v>
      </c>
      <c r="C21" s="55"/>
      <c r="D21" s="286"/>
      <c r="E21" s="325" t="str">
        <f t="shared" si="0"/>
        <v/>
      </c>
      <c r="F21" s="293"/>
      <c r="G21" s="55"/>
      <c r="H21" s="55"/>
      <c r="I21" s="55"/>
      <c r="J21" s="55"/>
      <c r="K21" s="215"/>
      <c r="L21" s="176" t="str">
        <f t="shared" si="1"/>
        <v/>
      </c>
      <c r="M21" s="174" t="str">
        <f t="shared" si="2"/>
        <v/>
      </c>
      <c r="N21" s="78"/>
      <c r="O21" s="34"/>
      <c r="P21" s="34"/>
      <c r="Q21" s="216"/>
      <c r="R21" s="216"/>
      <c r="S21" s="308"/>
      <c r="T21" s="308"/>
      <c r="U21" s="308"/>
      <c r="V21" s="308"/>
    </row>
    <row r="22" spans="2:22" ht="25.5" customHeight="1" x14ac:dyDescent="0.2">
      <c r="B22" s="52" t="s">
        <v>38</v>
      </c>
      <c r="C22" s="53"/>
      <c r="D22" s="285"/>
      <c r="E22" s="324" t="str">
        <f t="shared" si="0"/>
        <v/>
      </c>
      <c r="F22" s="292"/>
      <c r="G22" s="53"/>
      <c r="H22" s="53"/>
      <c r="I22" s="53"/>
      <c r="J22" s="53"/>
      <c r="K22" s="214"/>
      <c r="L22" s="173" t="str">
        <f t="shared" si="1"/>
        <v/>
      </c>
      <c r="M22" s="175" t="str">
        <f t="shared" si="2"/>
        <v/>
      </c>
      <c r="N22" s="77"/>
      <c r="O22" s="34"/>
      <c r="P22" s="34"/>
      <c r="Q22" s="216"/>
      <c r="R22" s="216"/>
      <c r="S22" s="2"/>
      <c r="T22" s="2"/>
      <c r="U22" s="3"/>
    </row>
    <row r="23" spans="2:22" ht="25.5" customHeight="1" x14ac:dyDescent="0.2">
      <c r="B23" s="52" t="s">
        <v>39</v>
      </c>
      <c r="C23" s="55"/>
      <c r="D23" s="286"/>
      <c r="E23" s="325" t="str">
        <f t="shared" si="0"/>
        <v/>
      </c>
      <c r="F23" s="293"/>
      <c r="G23" s="55"/>
      <c r="H23" s="55"/>
      <c r="I23" s="55"/>
      <c r="J23" s="55"/>
      <c r="K23" s="215"/>
      <c r="L23" s="176" t="str">
        <f t="shared" si="1"/>
        <v/>
      </c>
      <c r="M23" s="174" t="str">
        <f t="shared" si="2"/>
        <v/>
      </c>
      <c r="N23" s="78"/>
      <c r="O23" s="34"/>
      <c r="P23" s="34"/>
      <c r="Q23" s="216"/>
      <c r="R23" s="216"/>
      <c r="S23" s="2"/>
      <c r="T23" s="2"/>
      <c r="U23" s="3"/>
    </row>
    <row r="24" spans="2:22" ht="25.5" customHeight="1" x14ac:dyDescent="0.2">
      <c r="B24" s="52" t="s">
        <v>40</v>
      </c>
      <c r="C24" s="53"/>
      <c r="D24" s="285"/>
      <c r="E24" s="324" t="str">
        <f t="shared" si="0"/>
        <v/>
      </c>
      <c r="F24" s="292"/>
      <c r="G24" s="53"/>
      <c r="H24" s="53"/>
      <c r="I24" s="53"/>
      <c r="J24" s="53"/>
      <c r="K24" s="214"/>
      <c r="L24" s="173" t="str">
        <f t="shared" si="1"/>
        <v/>
      </c>
      <c r="M24" s="175" t="str">
        <f t="shared" si="2"/>
        <v/>
      </c>
      <c r="N24" s="77"/>
      <c r="O24" s="34"/>
      <c r="P24" s="34"/>
      <c r="Q24" s="216"/>
      <c r="R24" s="216"/>
      <c r="S24" s="2"/>
      <c r="T24" s="2"/>
      <c r="U24" s="3"/>
    </row>
    <row r="25" spans="2:22" ht="25.5" customHeight="1" x14ac:dyDescent="0.2">
      <c r="B25" s="52" t="s">
        <v>41</v>
      </c>
      <c r="C25" s="55"/>
      <c r="D25" s="286"/>
      <c r="E25" s="325" t="str">
        <f t="shared" si="0"/>
        <v/>
      </c>
      <c r="F25" s="293"/>
      <c r="G25" s="55"/>
      <c r="H25" s="55"/>
      <c r="I25" s="55"/>
      <c r="J25" s="55"/>
      <c r="K25" s="215"/>
      <c r="L25" s="176" t="str">
        <f t="shared" si="1"/>
        <v/>
      </c>
      <c r="M25" s="174" t="str">
        <f t="shared" si="2"/>
        <v/>
      </c>
      <c r="N25" s="78"/>
      <c r="O25" s="34"/>
      <c r="P25" s="34"/>
      <c r="Q25" s="216"/>
      <c r="R25" s="216"/>
      <c r="S25" s="2"/>
      <c r="T25" s="2"/>
      <c r="U25" s="3"/>
    </row>
    <row r="26" spans="2:22" ht="25.5" customHeight="1" x14ac:dyDescent="0.2">
      <c r="B26" s="52" t="s">
        <v>42</v>
      </c>
      <c r="C26" s="53"/>
      <c r="D26" s="285"/>
      <c r="E26" s="324" t="str">
        <f t="shared" si="0"/>
        <v/>
      </c>
      <c r="F26" s="292"/>
      <c r="G26" s="53"/>
      <c r="H26" s="53"/>
      <c r="I26" s="53"/>
      <c r="J26" s="53"/>
      <c r="K26" s="214"/>
      <c r="L26" s="173" t="str">
        <f t="shared" si="1"/>
        <v/>
      </c>
      <c r="M26" s="175" t="str">
        <f t="shared" si="2"/>
        <v/>
      </c>
      <c r="N26" s="77"/>
      <c r="O26" s="34"/>
      <c r="P26" s="34"/>
      <c r="Q26" s="216"/>
      <c r="R26" s="216"/>
      <c r="S26" s="2"/>
      <c r="T26" s="2"/>
      <c r="U26" s="3"/>
    </row>
    <row r="27" spans="2:22" ht="25.5" customHeight="1" x14ac:dyDescent="0.2">
      <c r="B27" s="52" t="s">
        <v>43</v>
      </c>
      <c r="C27" s="55"/>
      <c r="D27" s="286"/>
      <c r="E27" s="325" t="str">
        <f t="shared" si="0"/>
        <v/>
      </c>
      <c r="F27" s="293"/>
      <c r="G27" s="55"/>
      <c r="H27" s="55"/>
      <c r="I27" s="55"/>
      <c r="J27" s="55"/>
      <c r="K27" s="215"/>
      <c r="L27" s="176" t="str">
        <f t="shared" si="1"/>
        <v/>
      </c>
      <c r="M27" s="174" t="str">
        <f t="shared" si="2"/>
        <v/>
      </c>
      <c r="N27" s="78"/>
      <c r="O27" s="34"/>
      <c r="P27" s="34"/>
      <c r="Q27" s="216"/>
      <c r="R27" s="216"/>
      <c r="S27" s="2"/>
      <c r="T27" s="2"/>
      <c r="U27" s="3"/>
    </row>
    <row r="28" spans="2:22" ht="25.5" customHeight="1" x14ac:dyDescent="0.2">
      <c r="B28" s="52" t="s">
        <v>44</v>
      </c>
      <c r="C28" s="53"/>
      <c r="D28" s="285"/>
      <c r="E28" s="324" t="str">
        <f t="shared" si="0"/>
        <v/>
      </c>
      <c r="F28" s="292"/>
      <c r="G28" s="53"/>
      <c r="H28" s="53"/>
      <c r="I28" s="53"/>
      <c r="J28" s="53"/>
      <c r="K28" s="214"/>
      <c r="L28" s="173" t="str">
        <f t="shared" si="1"/>
        <v/>
      </c>
      <c r="M28" s="175" t="str">
        <f t="shared" si="2"/>
        <v/>
      </c>
      <c r="N28" s="77"/>
      <c r="O28" s="34"/>
      <c r="P28" s="34"/>
      <c r="Q28" s="216"/>
      <c r="R28" s="216"/>
      <c r="S28" s="2"/>
      <c r="T28" s="2"/>
      <c r="U28" s="3"/>
    </row>
    <row r="29" spans="2:22" ht="25.5" customHeight="1" x14ac:dyDescent="0.2">
      <c r="B29" s="52" t="s">
        <v>45</v>
      </c>
      <c r="C29" s="55"/>
      <c r="D29" s="286"/>
      <c r="E29" s="325" t="str">
        <f t="shared" si="0"/>
        <v/>
      </c>
      <c r="F29" s="293"/>
      <c r="G29" s="55"/>
      <c r="H29" s="55"/>
      <c r="I29" s="55"/>
      <c r="J29" s="55"/>
      <c r="K29" s="215"/>
      <c r="L29" s="176" t="str">
        <f t="shared" si="1"/>
        <v/>
      </c>
      <c r="M29" s="174" t="str">
        <f t="shared" si="2"/>
        <v/>
      </c>
      <c r="N29" s="78"/>
      <c r="O29" s="34"/>
      <c r="P29" s="34"/>
      <c r="Q29" s="216"/>
      <c r="R29" s="216"/>
      <c r="S29" s="2"/>
      <c r="T29" s="2"/>
      <c r="U29" s="3"/>
    </row>
    <row r="30" spans="2:22" ht="25.5" customHeight="1" x14ac:dyDescent="0.2">
      <c r="B30" s="52" t="s">
        <v>46</v>
      </c>
      <c r="C30" s="53"/>
      <c r="D30" s="285"/>
      <c r="E30" s="324" t="str">
        <f t="shared" si="0"/>
        <v/>
      </c>
      <c r="F30" s="292"/>
      <c r="G30" s="53"/>
      <c r="H30" s="53"/>
      <c r="I30" s="53"/>
      <c r="J30" s="53"/>
      <c r="K30" s="214"/>
      <c r="L30" s="173" t="str">
        <f t="shared" si="1"/>
        <v/>
      </c>
      <c r="M30" s="175" t="str">
        <f t="shared" si="2"/>
        <v/>
      </c>
      <c r="N30" s="77"/>
      <c r="O30" s="34"/>
      <c r="P30" s="34"/>
      <c r="Q30" s="216"/>
      <c r="R30" s="216"/>
      <c r="S30" s="2"/>
      <c r="T30" s="2"/>
      <c r="U30" s="3"/>
    </row>
    <row r="31" spans="2:22" ht="25.5" customHeight="1" x14ac:dyDescent="0.2">
      <c r="B31" s="52" t="s">
        <v>47</v>
      </c>
      <c r="C31" s="55"/>
      <c r="D31" s="286"/>
      <c r="E31" s="325" t="str">
        <f t="shared" si="0"/>
        <v/>
      </c>
      <c r="F31" s="293"/>
      <c r="G31" s="55"/>
      <c r="H31" s="55"/>
      <c r="I31" s="55"/>
      <c r="J31" s="55"/>
      <c r="K31" s="215"/>
      <c r="L31" s="176" t="str">
        <f t="shared" si="1"/>
        <v/>
      </c>
      <c r="M31" s="174" t="str">
        <f t="shared" si="2"/>
        <v/>
      </c>
      <c r="N31" s="78"/>
      <c r="O31" s="34"/>
      <c r="P31" s="34"/>
      <c r="Q31" s="216"/>
      <c r="R31" s="216"/>
      <c r="S31" s="2"/>
      <c r="T31" s="2"/>
      <c r="U31" s="3"/>
    </row>
    <row r="32" spans="2:22" ht="25.5" customHeight="1" x14ac:dyDescent="0.2">
      <c r="B32" s="52" t="s">
        <v>48</v>
      </c>
      <c r="C32" s="53"/>
      <c r="D32" s="285"/>
      <c r="E32" s="324" t="str">
        <f t="shared" si="0"/>
        <v/>
      </c>
      <c r="F32" s="292"/>
      <c r="G32" s="53"/>
      <c r="H32" s="53"/>
      <c r="I32" s="53"/>
      <c r="J32" s="53"/>
      <c r="K32" s="214"/>
      <c r="L32" s="173" t="str">
        <f t="shared" si="1"/>
        <v/>
      </c>
      <c r="M32" s="175" t="str">
        <f t="shared" si="2"/>
        <v/>
      </c>
      <c r="N32" s="77"/>
      <c r="O32" s="34"/>
      <c r="P32" s="34"/>
      <c r="Q32" s="216"/>
      <c r="R32" s="216"/>
      <c r="S32" s="2"/>
      <c r="T32" s="2"/>
      <c r="U32" s="3"/>
    </row>
    <row r="33" spans="1:21" ht="25.5" customHeight="1" x14ac:dyDescent="0.2">
      <c r="B33" s="52" t="s">
        <v>49</v>
      </c>
      <c r="C33" s="55"/>
      <c r="D33" s="286"/>
      <c r="E33" s="325" t="str">
        <f t="shared" si="0"/>
        <v/>
      </c>
      <c r="F33" s="293"/>
      <c r="G33" s="55"/>
      <c r="H33" s="55"/>
      <c r="I33" s="55"/>
      <c r="J33" s="55"/>
      <c r="K33" s="215"/>
      <c r="L33" s="176" t="str">
        <f t="shared" si="1"/>
        <v/>
      </c>
      <c r="M33" s="174" t="str">
        <f t="shared" si="2"/>
        <v/>
      </c>
      <c r="N33" s="78"/>
      <c r="Q33" s="216"/>
      <c r="R33" s="216"/>
      <c r="S33" s="2"/>
      <c r="T33" s="2"/>
      <c r="U33" s="3"/>
    </row>
    <row r="34" spans="1:21" ht="25.5" customHeight="1" x14ac:dyDescent="0.2">
      <c r="B34" s="52" t="s">
        <v>50</v>
      </c>
      <c r="C34" s="53"/>
      <c r="D34" s="285"/>
      <c r="E34" s="324" t="str">
        <f t="shared" si="0"/>
        <v/>
      </c>
      <c r="F34" s="292"/>
      <c r="G34" s="53"/>
      <c r="H34" s="53"/>
      <c r="I34" s="53"/>
      <c r="J34" s="53"/>
      <c r="K34" s="214"/>
      <c r="L34" s="173" t="str">
        <f t="shared" si="1"/>
        <v/>
      </c>
      <c r="M34" s="175" t="str">
        <f t="shared" si="2"/>
        <v/>
      </c>
      <c r="N34" s="77"/>
      <c r="Q34" s="216"/>
      <c r="R34" s="216"/>
      <c r="S34" s="2"/>
      <c r="T34" s="2"/>
      <c r="U34" s="3"/>
    </row>
    <row r="35" spans="1:21" ht="25.5" customHeight="1" x14ac:dyDescent="0.2">
      <c r="B35" s="52" t="s">
        <v>51</v>
      </c>
      <c r="C35" s="55"/>
      <c r="D35" s="286"/>
      <c r="E35" s="325" t="str">
        <f t="shared" si="0"/>
        <v/>
      </c>
      <c r="F35" s="293"/>
      <c r="G35" s="55"/>
      <c r="H35" s="55"/>
      <c r="I35" s="55"/>
      <c r="J35" s="55"/>
      <c r="K35" s="215"/>
      <c r="L35" s="176" t="str">
        <f t="shared" si="1"/>
        <v/>
      </c>
      <c r="M35" s="174" t="str">
        <f t="shared" si="2"/>
        <v/>
      </c>
      <c r="N35" s="78"/>
      <c r="Q35" s="216"/>
      <c r="R35" s="216"/>
      <c r="S35" s="2"/>
      <c r="T35" s="2"/>
      <c r="U35" s="3"/>
    </row>
    <row r="36" spans="1:21" ht="25.5" customHeight="1" x14ac:dyDescent="0.2">
      <c r="B36" s="52" t="s">
        <v>52</v>
      </c>
      <c r="C36" s="53"/>
      <c r="D36" s="285"/>
      <c r="E36" s="324" t="str">
        <f t="shared" si="0"/>
        <v/>
      </c>
      <c r="F36" s="292"/>
      <c r="G36" s="53"/>
      <c r="H36" s="53"/>
      <c r="I36" s="53"/>
      <c r="J36" s="53"/>
      <c r="K36" s="214"/>
      <c r="L36" s="173" t="str">
        <f t="shared" si="1"/>
        <v/>
      </c>
      <c r="M36" s="175" t="str">
        <f t="shared" si="2"/>
        <v/>
      </c>
      <c r="N36" s="77"/>
      <c r="Q36" s="216"/>
      <c r="R36" s="216"/>
      <c r="S36" s="2"/>
      <c r="T36" s="2"/>
      <c r="U36" s="3"/>
    </row>
    <row r="37" spans="1:21" ht="25.5" customHeight="1" x14ac:dyDescent="0.2">
      <c r="B37" s="52" t="s">
        <v>53</v>
      </c>
      <c r="C37" s="55"/>
      <c r="D37" s="286"/>
      <c r="E37" s="325" t="str">
        <f t="shared" si="0"/>
        <v/>
      </c>
      <c r="F37" s="293"/>
      <c r="G37" s="55"/>
      <c r="H37" s="55"/>
      <c r="I37" s="55"/>
      <c r="J37" s="55"/>
      <c r="K37" s="215"/>
      <c r="L37" s="176" t="str">
        <f t="shared" si="1"/>
        <v/>
      </c>
      <c r="M37" s="174" t="str">
        <f t="shared" si="2"/>
        <v/>
      </c>
      <c r="N37" s="78"/>
      <c r="Q37" s="216"/>
      <c r="R37" s="216"/>
      <c r="S37" s="2"/>
      <c r="T37" s="2"/>
      <c r="U37" s="3"/>
    </row>
    <row r="38" spans="1:21" ht="25.5" customHeight="1" x14ac:dyDescent="0.2">
      <c r="B38" s="52" t="s">
        <v>54</v>
      </c>
      <c r="C38" s="53"/>
      <c r="D38" s="285"/>
      <c r="E38" s="324" t="str">
        <f t="shared" si="0"/>
        <v/>
      </c>
      <c r="F38" s="292"/>
      <c r="G38" s="53"/>
      <c r="H38" s="53"/>
      <c r="I38" s="53"/>
      <c r="J38" s="53"/>
      <c r="K38" s="214"/>
      <c r="L38" s="173" t="str">
        <f t="shared" si="1"/>
        <v/>
      </c>
      <c r="M38" s="175" t="str">
        <f t="shared" si="2"/>
        <v/>
      </c>
      <c r="N38" s="77"/>
      <c r="O38" s="302" t="s">
        <v>133</v>
      </c>
      <c r="P38" s="303"/>
      <c r="Q38" s="216"/>
      <c r="R38" s="216"/>
      <c r="S38" s="2"/>
      <c r="T38" s="2"/>
      <c r="U38" s="3"/>
    </row>
    <row r="39" spans="1:21" ht="25.5" customHeight="1" x14ac:dyDescent="0.2">
      <c r="B39" s="52" t="s">
        <v>55</v>
      </c>
      <c r="C39" s="55"/>
      <c r="D39" s="286"/>
      <c r="E39" s="325" t="str">
        <f t="shared" si="0"/>
        <v/>
      </c>
      <c r="F39" s="293"/>
      <c r="G39" s="55"/>
      <c r="H39" s="55"/>
      <c r="I39" s="55"/>
      <c r="J39" s="55"/>
      <c r="K39" s="215"/>
      <c r="L39" s="176" t="str">
        <f t="shared" si="1"/>
        <v/>
      </c>
      <c r="M39" s="174" t="str">
        <f t="shared" si="2"/>
        <v/>
      </c>
      <c r="N39" s="78"/>
      <c r="O39" s="302"/>
      <c r="P39" s="303"/>
      <c r="Q39" s="216"/>
      <c r="R39" s="216"/>
      <c r="S39" s="2"/>
      <c r="T39" s="2"/>
      <c r="U39" s="3"/>
    </row>
    <row r="40" spans="1:21" ht="25.5" customHeight="1" x14ac:dyDescent="0.2">
      <c r="B40" s="52" t="s">
        <v>56</v>
      </c>
      <c r="C40" s="53"/>
      <c r="D40" s="285"/>
      <c r="E40" s="324" t="str">
        <f t="shared" si="0"/>
        <v/>
      </c>
      <c r="F40" s="292"/>
      <c r="G40" s="53"/>
      <c r="H40" s="53"/>
      <c r="I40" s="53"/>
      <c r="J40" s="53"/>
      <c r="K40" s="214"/>
      <c r="L40" s="173" t="str">
        <f t="shared" si="1"/>
        <v/>
      </c>
      <c r="M40" s="175" t="str">
        <f t="shared" si="2"/>
        <v/>
      </c>
      <c r="N40" s="77"/>
      <c r="O40" s="320">
        <v>613000</v>
      </c>
      <c r="P40" s="321"/>
      <c r="Q40" s="216"/>
      <c r="R40" s="216"/>
      <c r="S40" s="2"/>
      <c r="T40" s="2"/>
      <c r="U40" s="3"/>
    </row>
    <row r="41" spans="1:21" ht="25.5" customHeight="1" thickBot="1" x14ac:dyDescent="0.25">
      <c r="B41" s="52" t="s">
        <v>57</v>
      </c>
      <c r="C41" s="55"/>
      <c r="D41" s="286"/>
      <c r="E41" s="325" t="str">
        <f t="shared" si="0"/>
        <v/>
      </c>
      <c r="F41" s="293"/>
      <c r="G41" s="55"/>
      <c r="H41" s="55"/>
      <c r="I41" s="55"/>
      <c r="J41" s="55"/>
      <c r="K41" s="215"/>
      <c r="L41" s="176" t="str">
        <f t="shared" si="1"/>
        <v/>
      </c>
      <c r="M41" s="174" t="str">
        <f t="shared" si="2"/>
        <v/>
      </c>
      <c r="N41" s="78">
        <v>613000</v>
      </c>
      <c r="O41" s="322"/>
      <c r="P41" s="323"/>
      <c r="Q41" s="216"/>
      <c r="R41" s="216"/>
      <c r="S41" s="2"/>
      <c r="T41" s="2"/>
      <c r="U41" s="3"/>
    </row>
    <row r="42" spans="1:21" s="212" customFormat="1" ht="25.5" customHeight="1" thickTop="1" thickBot="1" x14ac:dyDescent="0.25">
      <c r="B42" s="179" t="s">
        <v>59</v>
      </c>
      <c r="C42" s="180">
        <f>IF(SUM(C12:C41)=0,0,SUM(C12:C41))</f>
        <v>26</v>
      </c>
      <c r="D42" s="180">
        <f>IF(SUM(D12:D41)=0,0,SUM(D12:D41))</f>
        <v>32</v>
      </c>
      <c r="E42" s="180">
        <f>IF(SUM(E12:E41)=0,0,SUM(E12:E41))</f>
        <v>4.3000000000000007</v>
      </c>
      <c r="F42" s="296">
        <f>IF(SUM(F12:F41)=0,0,SUM(F12:F41))</f>
        <v>2</v>
      </c>
      <c r="G42" s="181">
        <f>IF(SUM(G12:G41)=0,0,SUM(G12:G41))</f>
        <v>2</v>
      </c>
      <c r="H42" s="181">
        <f>IF(SUM(H12:H41)=0,0,SUM(H12:H41))</f>
        <v>2</v>
      </c>
      <c r="I42" s="181">
        <f>IF(SUM(I12:I41)=0,0,SUM(I12:I41))</f>
        <v>6</v>
      </c>
      <c r="J42" s="181">
        <f>IF(SUM(J12:J41)=0,0,SUM(J12:J41))</f>
        <v>2</v>
      </c>
      <c r="K42" s="182">
        <f>IF(SUM(K12:K41)=0,0,SUM(K12:K41))</f>
        <v>2</v>
      </c>
      <c r="L42" s="177">
        <f>IF(SUM(L12:L41)=0,0,SUM(L12:L41))</f>
        <v>74</v>
      </c>
      <c r="M42" s="178">
        <f>IF((F42+G42+H42+I42+J42+K42)=0,IF(C42+D42=0,"",1),(C42+D42+E42)/(C42+D42+F42+G42+H42+I42+J42+K42))</f>
        <v>0.84189189189189184</v>
      </c>
      <c r="N42" s="183">
        <f>IF(SUM(N41-N12,N12,N41)=0,"",SUM(N41-N12))</f>
        <v>54000</v>
      </c>
      <c r="O42" s="305">
        <f>IF(O40-O13=0,0,O40-O13)</f>
        <v>54000</v>
      </c>
      <c r="P42" s="306"/>
      <c r="Q42" s="216"/>
      <c r="R42" s="216"/>
      <c r="S42" s="2"/>
      <c r="T42" s="2"/>
      <c r="U42" s="3"/>
    </row>
    <row r="43" spans="1:21" s="67" customFormat="1" ht="33.950000000000003" customHeight="1" thickTop="1" thickBot="1" x14ac:dyDescent="0.25">
      <c r="A43" s="212"/>
      <c r="C43" s="236" t="s">
        <v>60</v>
      </c>
      <c r="D43" s="236"/>
      <c r="E43" s="184">
        <f>IF(SUM(C42:E42)=0,"",SUM(C42:E42))</f>
        <v>62.3</v>
      </c>
      <c r="F43" s="185"/>
      <c r="G43" s="186"/>
      <c r="H43" s="185"/>
      <c r="I43" s="185"/>
      <c r="J43" s="187" t="s">
        <v>61</v>
      </c>
      <c r="K43" s="188">
        <f>IF(SUM(F42:K42)=0,"",SUM(F42:K42))</f>
        <v>16</v>
      </c>
      <c r="L43" s="237" t="s">
        <v>62</v>
      </c>
      <c r="M43" s="237"/>
      <c r="N43" s="298" t="s">
        <v>132</v>
      </c>
      <c r="O43" s="298"/>
      <c r="P43" s="298"/>
      <c r="Q43" s="297"/>
      <c r="R43" s="65"/>
      <c r="S43" s="66"/>
      <c r="T43" s="66"/>
      <c r="U43" s="66"/>
    </row>
    <row r="44" spans="1:21" s="212" customFormat="1" ht="14.1" customHeight="1" thickTop="1" x14ac:dyDescent="0.2">
      <c r="A44" s="230"/>
      <c r="B44" s="230"/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68"/>
      <c r="S44" s="2"/>
      <c r="T44" s="2"/>
      <c r="U44" s="3"/>
    </row>
    <row r="45" spans="1:21" s="69" customFormat="1" ht="19.899999999999999" customHeight="1" x14ac:dyDescent="0.2">
      <c r="B45" s="231" t="s">
        <v>63</v>
      </c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70"/>
      <c r="R45" s="71"/>
      <c r="T45" s="72"/>
      <c r="U45" s="73"/>
    </row>
    <row r="46" spans="1:21" s="212" customFormat="1" ht="56.65" customHeight="1" x14ac:dyDescent="0.25">
      <c r="B46" s="74" t="s">
        <v>64</v>
      </c>
      <c r="C46" s="232"/>
      <c r="D46" s="232"/>
      <c r="E46" s="279"/>
      <c r="F46" s="233" t="s">
        <v>65</v>
      </c>
      <c r="G46" s="233"/>
      <c r="H46" s="234"/>
      <c r="I46" s="234"/>
      <c r="J46" s="234"/>
      <c r="K46" s="234"/>
      <c r="L46" s="234"/>
      <c r="M46" s="234"/>
      <c r="N46" s="234"/>
      <c r="O46" s="234"/>
      <c r="P46" s="64"/>
      <c r="T46" s="2"/>
      <c r="U46" s="3"/>
    </row>
    <row r="1048574" spans="16:19" s="212" customFormat="1" ht="12.95" customHeight="1" x14ac:dyDescent="0.2">
      <c r="P1048574" s="2"/>
      <c r="Q1048574" s="2"/>
      <c r="S1048574" s="3"/>
    </row>
    <row r="1048575" spans="16:19" s="212" customFormat="1" ht="12.95" customHeight="1" x14ac:dyDescent="0.2">
      <c r="P1048575" s="2"/>
      <c r="Q1048575" s="2"/>
      <c r="S1048575" s="3"/>
    </row>
  </sheetData>
  <sheetProtection algorithmName="SHA-512" hashValue="dvzOz8m3QQW1mBByjTbyZ/I41VImTFgnfHnUIvDmtE/J+d30RcL/NTW5/sKsWISeGL0NmG49vSje8QPBp/tpJw==" saltValue="kbHMlO1QJkNXZRIhzB+7Hg==" spinCount="100000" sheet="1" objects="1" scenarios="1"/>
  <mergeCells count="31">
    <mergeCell ref="A44:Q44"/>
    <mergeCell ref="B45:P45"/>
    <mergeCell ref="C46:D46"/>
    <mergeCell ref="F46:G46"/>
    <mergeCell ref="H46:O46"/>
    <mergeCell ref="S3:V6"/>
    <mergeCell ref="S19:V21"/>
    <mergeCell ref="O38:P39"/>
    <mergeCell ref="O40:P41"/>
    <mergeCell ref="O42:P42"/>
    <mergeCell ref="C43:D43"/>
    <mergeCell ref="L43:M43"/>
    <mergeCell ref="N43:P43"/>
    <mergeCell ref="O10:P10"/>
    <mergeCell ref="S10:V12"/>
    <mergeCell ref="O11:P12"/>
    <mergeCell ref="O13:P14"/>
    <mergeCell ref="S13:V15"/>
    <mergeCell ref="S16:V18"/>
    <mergeCell ref="C6:M6"/>
    <mergeCell ref="B7:F7"/>
    <mergeCell ref="H7:L7"/>
    <mergeCell ref="N7:P7"/>
    <mergeCell ref="C9:E9"/>
    <mergeCell ref="F9:K9"/>
    <mergeCell ref="L9:M9"/>
    <mergeCell ref="B1:K1"/>
    <mergeCell ref="N1:Q1"/>
    <mergeCell ref="A3:Q3"/>
    <mergeCell ref="B4:K4"/>
    <mergeCell ref="C5:M5"/>
  </mergeCells>
  <conditionalFormatting sqref="M12:M43">
    <cfRule type="expression" dxfId="9" priority="1">
      <formula>$M12&gt;=0.8</formula>
    </cfRule>
    <cfRule type="expression" dxfId="8" priority="2" stopIfTrue="1">
      <formula>$M12&lt;0.8</formula>
    </cfRule>
  </conditionalFormatting>
  <pageMargins left="0.59027777777777801" right="0.39374999999999999" top="0.47222222222222199" bottom="0.82638888888888895" header="0.39374999999999999" footer="0.39374999999999999"/>
  <pageSetup paperSize="9" scale="54" firstPageNumber="0" orientation="portrait" r:id="rId1"/>
  <headerFooter>
    <oddHeader>&amp;L&amp;G</oddHeader>
  </headerFooter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E97B9-FE3E-4932-95AC-82A4DEE1B8AF}">
  <sheetPr>
    <pageSetUpPr fitToPage="1"/>
  </sheetPr>
  <dimension ref="A1:AMM1048576"/>
  <sheetViews>
    <sheetView topLeftCell="A2" zoomScale="85" zoomScaleNormal="85" zoomScalePageLayoutView="55" workbookViewId="0">
      <selection activeCell="I16" sqref="I16"/>
    </sheetView>
  </sheetViews>
  <sheetFormatPr baseColWidth="10" defaultColWidth="12.7109375" defaultRowHeight="12.75" x14ac:dyDescent="0.2"/>
  <cols>
    <col min="1" max="4" width="12.7109375" style="212"/>
    <col min="5" max="5" width="12.7109375" style="212" customWidth="1"/>
    <col min="6" max="8" width="12.7109375" style="212"/>
    <col min="9" max="9" width="12.7109375" style="212" customWidth="1"/>
    <col min="10" max="14" width="12.7109375" style="212"/>
    <col min="15" max="15" width="14.7109375" style="212" customWidth="1"/>
    <col min="16" max="16" width="14.7109375" style="2" customWidth="1"/>
    <col min="17" max="17" width="12.7109375" style="2"/>
    <col min="18" max="18" width="12.7109375" style="212"/>
    <col min="19" max="19" width="12.7109375" style="3"/>
    <col min="20" max="1027" width="12.7109375" style="212"/>
  </cols>
  <sheetData>
    <row r="1" spans="1:28" ht="34.9" customHeight="1" x14ac:dyDescent="0.25"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5"/>
      <c r="M1" s="5"/>
      <c r="N1" s="245" t="s">
        <v>0</v>
      </c>
      <c r="O1" s="245"/>
      <c r="P1" s="245"/>
      <c r="Q1" s="245"/>
      <c r="R1" s="5"/>
      <c r="S1" s="307" t="s">
        <v>1</v>
      </c>
      <c r="T1" s="7"/>
      <c r="U1" s="93"/>
      <c r="V1" s="217"/>
      <c r="W1" s="10"/>
      <c r="X1" s="10"/>
      <c r="Y1" s="10"/>
      <c r="Z1" s="10"/>
      <c r="AA1" s="10"/>
      <c r="AB1" s="10"/>
    </row>
    <row r="2" spans="1:28" ht="5.65" customHeight="1" x14ac:dyDescent="0.25">
      <c r="B2" s="2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/>
      <c r="U2" s="8"/>
      <c r="V2" s="217"/>
      <c r="W2" s="10"/>
      <c r="X2" s="10"/>
      <c r="Y2" s="10"/>
      <c r="Z2" s="10"/>
      <c r="AA2" s="10"/>
      <c r="AB2" s="10"/>
    </row>
    <row r="3" spans="1:28" s="212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5"/>
      <c r="S3" s="309" t="s">
        <v>2</v>
      </c>
      <c r="T3" s="309"/>
      <c r="U3" s="309"/>
      <c r="V3" s="309"/>
      <c r="W3" s="10"/>
      <c r="X3" s="10"/>
      <c r="Y3" s="10"/>
      <c r="Z3" s="10"/>
      <c r="AA3" s="10"/>
      <c r="AB3" s="10"/>
    </row>
    <row r="4" spans="1:28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246"/>
      <c r="K4" s="246"/>
      <c r="L4" s="11"/>
      <c r="M4" s="11"/>
      <c r="N4" s="11"/>
      <c r="O4" s="11"/>
      <c r="P4" s="12"/>
      <c r="Q4" s="12"/>
      <c r="R4" s="13"/>
      <c r="S4" s="309"/>
      <c r="T4" s="309"/>
      <c r="U4" s="309"/>
      <c r="V4" s="309"/>
      <c r="W4" s="10"/>
      <c r="X4" s="10"/>
      <c r="Y4" s="10"/>
      <c r="Z4" s="10"/>
      <c r="AA4" s="10"/>
      <c r="AB4" s="10"/>
    </row>
    <row r="5" spans="1:28" ht="28.35" customHeight="1" x14ac:dyDescent="0.2">
      <c r="A5" s="14"/>
      <c r="B5" s="15" t="s">
        <v>4</v>
      </c>
      <c r="C5" s="238" t="s">
        <v>5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16"/>
      <c r="O5" s="16"/>
      <c r="P5" s="17"/>
      <c r="Q5" s="18"/>
      <c r="R5" s="19"/>
      <c r="S5" s="309"/>
      <c r="T5" s="309"/>
      <c r="U5" s="309"/>
      <c r="V5" s="309"/>
      <c r="W5" s="10"/>
      <c r="X5" s="10"/>
      <c r="Y5" s="10"/>
      <c r="Z5" s="10"/>
      <c r="AA5" s="10"/>
      <c r="AB5" s="10"/>
    </row>
    <row r="6" spans="1:28" ht="28.35" customHeight="1" x14ac:dyDescent="0.2">
      <c r="A6" s="14"/>
      <c r="B6" s="15" t="s">
        <v>6</v>
      </c>
      <c r="C6" s="238" t="s">
        <v>7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0"/>
      <c r="O6" s="20"/>
      <c r="P6" s="21"/>
      <c r="Q6" s="21"/>
      <c r="R6" s="216"/>
      <c r="S6" s="309"/>
      <c r="T6" s="309"/>
      <c r="U6" s="309"/>
      <c r="V6" s="309"/>
      <c r="W6" s="10"/>
      <c r="X6" s="10"/>
      <c r="Y6" s="10"/>
      <c r="Z6" s="10"/>
      <c r="AA6" s="10"/>
      <c r="AB6" s="10"/>
    </row>
    <row r="7" spans="1:28" ht="28.35" customHeight="1" x14ac:dyDescent="0.4">
      <c r="A7" s="14"/>
      <c r="B7" s="239" t="s">
        <v>8</v>
      </c>
      <c r="C7" s="239"/>
      <c r="D7" s="239"/>
      <c r="E7" s="239"/>
      <c r="F7" s="239"/>
      <c r="G7" s="24">
        <v>2026</v>
      </c>
      <c r="H7" s="240" t="s">
        <v>76</v>
      </c>
      <c r="I7" s="240"/>
      <c r="J7" s="240"/>
      <c r="K7" s="240"/>
      <c r="L7" s="240"/>
      <c r="M7" s="213"/>
      <c r="N7" s="241" t="s">
        <v>10</v>
      </c>
      <c r="O7" s="241"/>
      <c r="P7" s="241"/>
      <c r="Q7" s="26"/>
      <c r="R7" s="26"/>
      <c r="S7" s="6"/>
      <c r="T7" s="7"/>
      <c r="U7" s="8"/>
      <c r="V7" s="217"/>
      <c r="W7" s="10"/>
      <c r="X7" s="10"/>
      <c r="Y7" s="10"/>
      <c r="Z7" s="10"/>
      <c r="AA7" s="10"/>
      <c r="AB7" s="10"/>
    </row>
    <row r="8" spans="1:28" ht="14.1" customHeight="1" thickBot="1" x14ac:dyDescent="0.3">
      <c r="B8" s="27"/>
      <c r="C8" s="28"/>
      <c r="D8" s="28"/>
      <c r="E8" s="28"/>
      <c r="F8" s="28"/>
      <c r="G8" s="29"/>
      <c r="H8" s="30"/>
      <c r="I8" s="30"/>
      <c r="J8" s="216"/>
      <c r="K8" s="31"/>
      <c r="L8" s="31"/>
      <c r="M8" s="31"/>
      <c r="N8" s="31"/>
      <c r="O8" s="31"/>
      <c r="P8" s="32"/>
      <c r="Q8" s="26"/>
      <c r="R8" s="26"/>
      <c r="S8" s="6"/>
      <c r="T8" s="7"/>
      <c r="U8" s="8"/>
      <c r="V8" s="217"/>
      <c r="W8" s="10"/>
      <c r="X8" s="10"/>
      <c r="Y8" s="10"/>
      <c r="Z8" s="10"/>
      <c r="AA8" s="10"/>
      <c r="AB8" s="10"/>
    </row>
    <row r="9" spans="1:28" ht="28.35" customHeight="1" thickTop="1" thickBot="1" x14ac:dyDescent="0.25">
      <c r="B9" s="33"/>
      <c r="C9" s="288" t="s">
        <v>11</v>
      </c>
      <c r="D9" s="289"/>
      <c r="E9" s="290"/>
      <c r="F9" s="242" t="s">
        <v>12</v>
      </c>
      <c r="G9" s="242"/>
      <c r="H9" s="242"/>
      <c r="I9" s="242"/>
      <c r="J9" s="242"/>
      <c r="K9" s="242"/>
      <c r="L9" s="243" t="s">
        <v>13</v>
      </c>
      <c r="M9" s="243"/>
      <c r="N9" s="34"/>
      <c r="O9" s="34"/>
      <c r="P9" s="34"/>
      <c r="Q9" s="216"/>
      <c r="R9" s="216"/>
      <c r="S9" s="6"/>
      <c r="T9" s="8"/>
      <c r="U9" s="8"/>
      <c r="V9" s="217"/>
      <c r="W9" s="10"/>
      <c r="X9" s="10"/>
      <c r="Y9" s="10"/>
      <c r="Z9" s="10"/>
      <c r="AA9" s="10"/>
      <c r="AB9" s="10"/>
    </row>
    <row r="10" spans="1:28" s="44" customFormat="1" ht="45" customHeight="1" thickTop="1" thickBot="1" x14ac:dyDescent="0.25">
      <c r="A10" s="212"/>
      <c r="B10" s="35"/>
      <c r="C10" s="36" t="s">
        <v>14</v>
      </c>
      <c r="D10" s="283" t="s">
        <v>15</v>
      </c>
      <c r="E10" s="282" t="s">
        <v>129</v>
      </c>
      <c r="F10" s="280" t="s">
        <v>16</v>
      </c>
      <c r="G10" s="37" t="s">
        <v>17</v>
      </c>
      <c r="H10" s="37" t="s">
        <v>18</v>
      </c>
      <c r="I10" s="37" t="s">
        <v>126</v>
      </c>
      <c r="J10" s="38" t="s">
        <v>19</v>
      </c>
      <c r="K10" s="39" t="s">
        <v>19</v>
      </c>
      <c r="L10" s="40" t="s">
        <v>20</v>
      </c>
      <c r="M10" s="41" t="s">
        <v>21</v>
      </c>
      <c r="N10" s="76" t="s">
        <v>22</v>
      </c>
      <c r="O10" s="300" t="s">
        <v>22</v>
      </c>
      <c r="P10" s="301"/>
      <c r="Q10" s="42"/>
      <c r="R10" s="42"/>
      <c r="S10" s="308" t="s">
        <v>23</v>
      </c>
      <c r="T10" s="308"/>
      <c r="U10" s="308"/>
      <c r="V10" s="308"/>
      <c r="W10" s="43"/>
      <c r="X10" s="43"/>
      <c r="Y10" s="43"/>
      <c r="Z10" s="43"/>
      <c r="AA10" s="43"/>
      <c r="AB10" s="43"/>
    </row>
    <row r="11" spans="1:28" s="44" customFormat="1" ht="33.950000000000003" customHeight="1" thickTop="1" x14ac:dyDescent="0.2">
      <c r="A11" s="212"/>
      <c r="B11" s="45" t="s">
        <v>24</v>
      </c>
      <c r="C11" s="281" t="s">
        <v>25</v>
      </c>
      <c r="D11" s="284" t="s">
        <v>25</v>
      </c>
      <c r="E11" s="295" t="s">
        <v>25</v>
      </c>
      <c r="F11" s="291" t="s">
        <v>25</v>
      </c>
      <c r="G11" s="46" t="s">
        <v>25</v>
      </c>
      <c r="H11" s="46" t="s">
        <v>25</v>
      </c>
      <c r="I11" s="46" t="s">
        <v>25</v>
      </c>
      <c r="J11" s="46" t="s">
        <v>25</v>
      </c>
      <c r="K11" s="47" t="s">
        <v>25</v>
      </c>
      <c r="L11" s="46" t="s">
        <v>25</v>
      </c>
      <c r="M11" s="47" t="s">
        <v>26</v>
      </c>
      <c r="N11" s="304" t="s">
        <v>130</v>
      </c>
      <c r="O11" s="299" t="s">
        <v>131</v>
      </c>
      <c r="P11" s="303"/>
      <c r="Q11" s="42"/>
      <c r="R11" s="42"/>
      <c r="S11" s="308"/>
      <c r="T11" s="308"/>
      <c r="U11" s="308"/>
      <c r="V11" s="308"/>
      <c r="W11" s="43"/>
      <c r="X11" s="43"/>
      <c r="Y11" s="43"/>
      <c r="Z11" s="43"/>
      <c r="AA11" s="43"/>
      <c r="AB11" s="43"/>
    </row>
    <row r="12" spans="1:28" ht="36.75" customHeight="1" x14ac:dyDescent="0.2">
      <c r="B12" s="52" t="s">
        <v>27</v>
      </c>
      <c r="C12" s="53">
        <v>15</v>
      </c>
      <c r="D12" s="285">
        <v>20</v>
      </c>
      <c r="E12" s="324">
        <f>IF(L12="","",MIN(N(I12),(L12*10%)))</f>
        <v>1</v>
      </c>
      <c r="F12" s="292">
        <v>1</v>
      </c>
      <c r="G12" s="53">
        <v>1</v>
      </c>
      <c r="H12" s="53">
        <v>1</v>
      </c>
      <c r="I12" s="53">
        <v>1</v>
      </c>
      <c r="J12" s="53">
        <v>1</v>
      </c>
      <c r="K12" s="214">
        <v>1</v>
      </c>
      <c r="L12" s="173">
        <f>IF(SUM(C12:D12,F12:K12)=0,"",(SUM(C12:D12,F12:K12)))</f>
        <v>41</v>
      </c>
      <c r="M12" s="175">
        <f>IFERROR(IF((F12+G12+H12+I12+J12+K12)=0,IF(C12+D12+E12=0,"",1),(C12+D12+E12)/(C12+D12+F12+G12+H12+I12+J12+K12)),"")</f>
        <v>0.87804878048780488</v>
      </c>
      <c r="N12" s="77">
        <v>614800</v>
      </c>
      <c r="O12" s="302"/>
      <c r="P12" s="303"/>
      <c r="Q12" s="216"/>
      <c r="R12" s="216"/>
      <c r="S12" s="308"/>
      <c r="T12" s="308"/>
      <c r="U12" s="308"/>
      <c r="V12" s="308"/>
      <c r="W12" s="10"/>
      <c r="X12" s="10"/>
      <c r="Y12" s="10"/>
      <c r="Z12" s="10"/>
      <c r="AA12" s="10"/>
      <c r="AB12" s="10"/>
    </row>
    <row r="13" spans="1:28" ht="25.5" customHeight="1" x14ac:dyDescent="0.2">
      <c r="B13" s="52" t="s">
        <v>29</v>
      </c>
      <c r="C13" s="55">
        <v>12</v>
      </c>
      <c r="D13" s="286">
        <v>13</v>
      </c>
      <c r="E13" s="325">
        <f>IF(L13="","",MIN(N(I13),(L13*10%)))</f>
        <v>3.5</v>
      </c>
      <c r="F13" s="293">
        <v>1</v>
      </c>
      <c r="G13" s="55">
        <v>1</v>
      </c>
      <c r="H13" s="55">
        <v>1</v>
      </c>
      <c r="I13" s="55">
        <v>5</v>
      </c>
      <c r="J13" s="55">
        <v>1</v>
      </c>
      <c r="K13" s="215">
        <v>1</v>
      </c>
      <c r="L13" s="176">
        <f>IF(SUM(C13:D13,F13:K13)=0,"",(SUM(C13:D13,F13:K13)))</f>
        <v>35</v>
      </c>
      <c r="M13" s="174">
        <f>IFERROR(IF((F13+G13+H13+I13+J13+K13)=0,IF(C13+D13+E13=0,"",1),(C13+D13+E13)/(C13+D13+F13+G13+H13+I13+J13+K13)),"")</f>
        <v>0.81428571428571428</v>
      </c>
      <c r="N13" s="78">
        <v>616600</v>
      </c>
      <c r="O13" s="320">
        <v>614800</v>
      </c>
      <c r="P13" s="321"/>
      <c r="Q13" s="216"/>
      <c r="R13" s="216"/>
      <c r="S13" s="308" t="s">
        <v>28</v>
      </c>
      <c r="T13" s="308"/>
      <c r="U13" s="308"/>
      <c r="V13" s="308"/>
      <c r="W13" s="10"/>
      <c r="X13" s="10"/>
      <c r="Y13" s="10"/>
      <c r="Z13" s="10"/>
      <c r="AA13" s="10"/>
      <c r="AB13" s="10"/>
    </row>
    <row r="14" spans="1:28" ht="25.5" customHeight="1" thickBot="1" x14ac:dyDescent="0.25">
      <c r="B14" s="52" t="s">
        <v>30</v>
      </c>
      <c r="C14" s="53"/>
      <c r="D14" s="285"/>
      <c r="E14" s="324" t="str">
        <f t="shared" ref="E14:E42" si="0">IF(L14="","",MIN(N(I14),(L14*10%)))</f>
        <v/>
      </c>
      <c r="F14" s="292"/>
      <c r="G14" s="53"/>
      <c r="H14" s="53"/>
      <c r="I14" s="53"/>
      <c r="J14" s="53"/>
      <c r="K14" s="214"/>
      <c r="L14" s="173" t="str">
        <f t="shared" ref="L14:L42" si="1">IF(SUM(C14:D14,F14:K14)=0,"",(SUM(C14:D14,F14:K14)))</f>
        <v/>
      </c>
      <c r="M14" s="175" t="str">
        <f t="shared" ref="M14:M42" si="2">IFERROR(IF((F14+G14+H14+I14+J14+K14)=0,IF(C14+D14+E14=0,"",1),(C14+D14+E14)/(C14+D14+F14+G14+H14+I14+J14+K14)),"")</f>
        <v/>
      </c>
      <c r="N14" s="77"/>
      <c r="O14" s="322"/>
      <c r="P14" s="323"/>
      <c r="Q14" s="216"/>
      <c r="R14" s="216"/>
      <c r="S14" s="308"/>
      <c r="T14" s="308"/>
      <c r="U14" s="308"/>
      <c r="V14" s="308"/>
      <c r="W14" s="10"/>
      <c r="X14" s="10"/>
      <c r="Y14" s="10"/>
      <c r="Z14" s="10"/>
      <c r="AA14" s="10"/>
      <c r="AB14" s="10"/>
    </row>
    <row r="15" spans="1:28" ht="25.5" customHeight="1" thickTop="1" x14ac:dyDescent="0.2">
      <c r="B15" s="52" t="s">
        <v>31</v>
      </c>
      <c r="C15" s="55"/>
      <c r="D15" s="286"/>
      <c r="E15" s="325" t="str">
        <f t="shared" si="0"/>
        <v/>
      </c>
      <c r="F15" s="293"/>
      <c r="G15" s="55"/>
      <c r="H15" s="55"/>
      <c r="I15" s="55"/>
      <c r="J15" s="55"/>
      <c r="K15" s="215"/>
      <c r="L15" s="176" t="str">
        <f t="shared" si="1"/>
        <v/>
      </c>
      <c r="M15" s="174" t="str">
        <f t="shared" si="2"/>
        <v/>
      </c>
      <c r="N15" s="78"/>
      <c r="Q15" s="216"/>
      <c r="R15" s="216"/>
      <c r="S15" s="308"/>
      <c r="T15" s="308"/>
      <c r="U15" s="308"/>
      <c r="V15" s="308"/>
    </row>
    <row r="16" spans="1:28" ht="25.5" customHeight="1" x14ac:dyDescent="0.2">
      <c r="B16" s="52" t="s">
        <v>32</v>
      </c>
      <c r="C16" s="53"/>
      <c r="D16" s="285"/>
      <c r="E16" s="324" t="str">
        <f t="shared" si="0"/>
        <v/>
      </c>
      <c r="F16" s="292"/>
      <c r="G16" s="53"/>
      <c r="H16" s="53"/>
      <c r="I16" s="53"/>
      <c r="J16" s="53"/>
      <c r="K16" s="214"/>
      <c r="L16" s="173" t="str">
        <f t="shared" si="1"/>
        <v/>
      </c>
      <c r="M16" s="175" t="str">
        <f t="shared" si="2"/>
        <v/>
      </c>
      <c r="N16" s="77"/>
      <c r="Q16" s="216"/>
      <c r="R16" s="11"/>
      <c r="S16" s="308" t="s">
        <v>134</v>
      </c>
      <c r="T16" s="308"/>
      <c r="U16" s="308"/>
      <c r="V16" s="308"/>
    </row>
    <row r="17" spans="2:22" ht="25.5" customHeight="1" x14ac:dyDescent="0.2">
      <c r="B17" s="52" t="s">
        <v>33</v>
      </c>
      <c r="C17" s="55"/>
      <c r="D17" s="286"/>
      <c r="E17" s="325" t="str">
        <f t="shared" si="0"/>
        <v/>
      </c>
      <c r="F17" s="293"/>
      <c r="G17" s="55"/>
      <c r="H17" s="55"/>
      <c r="I17" s="55"/>
      <c r="J17" s="55"/>
      <c r="K17" s="215"/>
      <c r="L17" s="176" t="str">
        <f t="shared" si="1"/>
        <v/>
      </c>
      <c r="M17" s="174" t="str">
        <f t="shared" si="2"/>
        <v/>
      </c>
      <c r="N17" s="78"/>
      <c r="O17" s="34"/>
      <c r="P17" s="34"/>
      <c r="Q17" s="216"/>
      <c r="R17" s="11"/>
      <c r="S17" s="308"/>
      <c r="T17" s="308"/>
      <c r="U17" s="308"/>
      <c r="V17" s="308"/>
    </row>
    <row r="18" spans="2:22" ht="25.5" customHeight="1" x14ac:dyDescent="0.2">
      <c r="B18" s="52" t="s">
        <v>34</v>
      </c>
      <c r="C18" s="53"/>
      <c r="D18" s="285"/>
      <c r="E18" s="324" t="str">
        <f t="shared" si="0"/>
        <v/>
      </c>
      <c r="F18" s="292"/>
      <c r="G18" s="53"/>
      <c r="H18" s="53"/>
      <c r="I18" s="53"/>
      <c r="J18" s="53"/>
      <c r="K18" s="214"/>
      <c r="L18" s="173" t="str">
        <f t="shared" si="1"/>
        <v/>
      </c>
      <c r="M18" s="175" t="str">
        <f t="shared" si="2"/>
        <v/>
      </c>
      <c r="N18" s="77"/>
      <c r="O18" s="34"/>
      <c r="P18" s="34"/>
      <c r="Q18" s="216"/>
      <c r="R18" s="11"/>
      <c r="S18" s="308"/>
      <c r="T18" s="308"/>
      <c r="U18" s="308"/>
      <c r="V18" s="308"/>
    </row>
    <row r="19" spans="2:22" ht="25.5" customHeight="1" x14ac:dyDescent="0.2">
      <c r="B19" s="52" t="s">
        <v>35</v>
      </c>
      <c r="C19" s="55"/>
      <c r="D19" s="286"/>
      <c r="E19" s="325" t="str">
        <f t="shared" si="0"/>
        <v/>
      </c>
      <c r="F19" s="293"/>
      <c r="G19" s="55"/>
      <c r="H19" s="55"/>
      <c r="I19" s="55"/>
      <c r="J19" s="55"/>
      <c r="K19" s="215"/>
      <c r="L19" s="176" t="str">
        <f t="shared" si="1"/>
        <v/>
      </c>
      <c r="M19" s="174" t="str">
        <f t="shared" si="2"/>
        <v/>
      </c>
      <c r="N19" s="78"/>
      <c r="O19" s="34"/>
      <c r="P19" s="34"/>
      <c r="Q19" s="216"/>
      <c r="R19" s="216"/>
      <c r="S19" s="308" t="s">
        <v>135</v>
      </c>
      <c r="T19" s="308"/>
      <c r="U19" s="308"/>
      <c r="V19" s="308"/>
    </row>
    <row r="20" spans="2:22" ht="25.5" customHeight="1" x14ac:dyDescent="0.2">
      <c r="B20" s="52" t="s">
        <v>36</v>
      </c>
      <c r="C20" s="53"/>
      <c r="D20" s="285"/>
      <c r="E20" s="324" t="str">
        <f t="shared" si="0"/>
        <v/>
      </c>
      <c r="F20" s="292"/>
      <c r="G20" s="53"/>
      <c r="H20" s="53"/>
      <c r="I20" s="53"/>
      <c r="J20" s="53"/>
      <c r="K20" s="214"/>
      <c r="L20" s="173" t="str">
        <f t="shared" si="1"/>
        <v/>
      </c>
      <c r="M20" s="175" t="str">
        <f t="shared" si="2"/>
        <v/>
      </c>
      <c r="N20" s="77"/>
      <c r="O20" s="34"/>
      <c r="P20" s="34"/>
      <c r="Q20" s="216"/>
      <c r="R20" s="216"/>
      <c r="S20" s="308"/>
      <c r="T20" s="308"/>
      <c r="U20" s="308"/>
      <c r="V20" s="308"/>
    </row>
    <row r="21" spans="2:22" ht="25.5" customHeight="1" x14ac:dyDescent="0.2">
      <c r="B21" s="52" t="s">
        <v>37</v>
      </c>
      <c r="C21" s="55"/>
      <c r="D21" s="286"/>
      <c r="E21" s="325" t="str">
        <f t="shared" si="0"/>
        <v/>
      </c>
      <c r="F21" s="293"/>
      <c r="G21" s="55"/>
      <c r="H21" s="55"/>
      <c r="I21" s="55"/>
      <c r="J21" s="55"/>
      <c r="K21" s="215"/>
      <c r="L21" s="176" t="str">
        <f t="shared" si="1"/>
        <v/>
      </c>
      <c r="M21" s="174" t="str">
        <f t="shared" si="2"/>
        <v/>
      </c>
      <c r="N21" s="78"/>
      <c r="O21" s="34"/>
      <c r="P21" s="34"/>
      <c r="Q21" s="216"/>
      <c r="R21" s="216"/>
      <c r="S21" s="308"/>
      <c r="T21" s="308"/>
      <c r="U21" s="308"/>
      <c r="V21" s="308"/>
    </row>
    <row r="22" spans="2:22" ht="25.5" customHeight="1" x14ac:dyDescent="0.2">
      <c r="B22" s="52" t="s">
        <v>38</v>
      </c>
      <c r="C22" s="53"/>
      <c r="D22" s="285"/>
      <c r="E22" s="324" t="str">
        <f t="shared" si="0"/>
        <v/>
      </c>
      <c r="F22" s="292"/>
      <c r="G22" s="53"/>
      <c r="H22" s="53"/>
      <c r="I22" s="53"/>
      <c r="J22" s="53"/>
      <c r="K22" s="214"/>
      <c r="L22" s="173" t="str">
        <f t="shared" si="1"/>
        <v/>
      </c>
      <c r="M22" s="175" t="str">
        <f t="shared" si="2"/>
        <v/>
      </c>
      <c r="N22" s="77"/>
      <c r="O22" s="34"/>
      <c r="P22" s="34"/>
      <c r="Q22" s="216"/>
      <c r="R22" s="216"/>
      <c r="S22" s="2"/>
      <c r="T22" s="2"/>
      <c r="U22" s="3"/>
    </row>
    <row r="23" spans="2:22" ht="25.5" customHeight="1" x14ac:dyDescent="0.2">
      <c r="B23" s="52" t="s">
        <v>39</v>
      </c>
      <c r="C23" s="55"/>
      <c r="D23" s="286"/>
      <c r="E23" s="325" t="str">
        <f t="shared" si="0"/>
        <v/>
      </c>
      <c r="F23" s="293"/>
      <c r="G23" s="55"/>
      <c r="H23" s="55"/>
      <c r="I23" s="55"/>
      <c r="J23" s="55"/>
      <c r="K23" s="215"/>
      <c r="L23" s="176" t="str">
        <f t="shared" si="1"/>
        <v/>
      </c>
      <c r="M23" s="174" t="str">
        <f t="shared" si="2"/>
        <v/>
      </c>
      <c r="N23" s="78"/>
      <c r="O23" s="34"/>
      <c r="P23" s="34"/>
      <c r="Q23" s="216"/>
      <c r="R23" s="216"/>
      <c r="S23" s="2"/>
      <c r="T23" s="2"/>
      <c r="U23" s="3"/>
    </row>
    <row r="24" spans="2:22" ht="25.5" customHeight="1" x14ac:dyDescent="0.2">
      <c r="B24" s="52" t="s">
        <v>40</v>
      </c>
      <c r="C24" s="53"/>
      <c r="D24" s="285"/>
      <c r="E24" s="324" t="str">
        <f t="shared" si="0"/>
        <v/>
      </c>
      <c r="F24" s="292"/>
      <c r="G24" s="53"/>
      <c r="H24" s="53"/>
      <c r="I24" s="53"/>
      <c r="J24" s="53"/>
      <c r="K24" s="214"/>
      <c r="L24" s="173" t="str">
        <f t="shared" si="1"/>
        <v/>
      </c>
      <c r="M24" s="175" t="str">
        <f t="shared" si="2"/>
        <v/>
      </c>
      <c r="N24" s="77"/>
      <c r="O24" s="34"/>
      <c r="P24" s="34"/>
      <c r="Q24" s="216"/>
      <c r="R24" s="216"/>
      <c r="S24" s="2"/>
      <c r="T24" s="2"/>
      <c r="U24" s="3"/>
    </row>
    <row r="25" spans="2:22" ht="25.5" customHeight="1" x14ac:dyDescent="0.2">
      <c r="B25" s="52" t="s">
        <v>41</v>
      </c>
      <c r="C25" s="55"/>
      <c r="D25" s="286"/>
      <c r="E25" s="325" t="str">
        <f t="shared" si="0"/>
        <v/>
      </c>
      <c r="F25" s="293"/>
      <c r="G25" s="55"/>
      <c r="H25" s="55"/>
      <c r="I25" s="55"/>
      <c r="J25" s="55"/>
      <c r="K25" s="215"/>
      <c r="L25" s="176" t="str">
        <f t="shared" si="1"/>
        <v/>
      </c>
      <c r="M25" s="174" t="str">
        <f t="shared" si="2"/>
        <v/>
      </c>
      <c r="N25" s="78"/>
      <c r="O25" s="34"/>
      <c r="P25" s="34"/>
      <c r="Q25" s="216"/>
      <c r="R25" s="216"/>
      <c r="S25" s="2"/>
      <c r="T25" s="2"/>
      <c r="U25" s="3"/>
    </row>
    <row r="26" spans="2:22" ht="25.5" customHeight="1" x14ac:dyDescent="0.2">
      <c r="B26" s="52" t="s">
        <v>42</v>
      </c>
      <c r="C26" s="53"/>
      <c r="D26" s="285"/>
      <c r="E26" s="324" t="str">
        <f t="shared" si="0"/>
        <v/>
      </c>
      <c r="F26" s="292"/>
      <c r="G26" s="53"/>
      <c r="H26" s="53"/>
      <c r="I26" s="53"/>
      <c r="J26" s="53"/>
      <c r="K26" s="214"/>
      <c r="L26" s="173" t="str">
        <f t="shared" si="1"/>
        <v/>
      </c>
      <c r="M26" s="175" t="str">
        <f t="shared" si="2"/>
        <v/>
      </c>
      <c r="N26" s="77"/>
      <c r="O26" s="34"/>
      <c r="P26" s="34"/>
      <c r="Q26" s="216"/>
      <c r="R26" s="216"/>
      <c r="S26" s="2"/>
      <c r="T26" s="2"/>
      <c r="U26" s="3"/>
    </row>
    <row r="27" spans="2:22" ht="25.5" customHeight="1" x14ac:dyDescent="0.2">
      <c r="B27" s="52" t="s">
        <v>43</v>
      </c>
      <c r="C27" s="55"/>
      <c r="D27" s="286"/>
      <c r="E27" s="325" t="str">
        <f t="shared" si="0"/>
        <v/>
      </c>
      <c r="F27" s="293"/>
      <c r="G27" s="55"/>
      <c r="H27" s="55"/>
      <c r="I27" s="55"/>
      <c r="J27" s="55"/>
      <c r="K27" s="215"/>
      <c r="L27" s="176" t="str">
        <f t="shared" si="1"/>
        <v/>
      </c>
      <c r="M27" s="174" t="str">
        <f t="shared" si="2"/>
        <v/>
      </c>
      <c r="N27" s="78"/>
      <c r="O27" s="34"/>
      <c r="P27" s="34"/>
      <c r="Q27" s="216"/>
      <c r="R27" s="216"/>
      <c r="S27" s="2"/>
      <c r="T27" s="2"/>
      <c r="U27" s="3"/>
    </row>
    <row r="28" spans="2:22" ht="25.5" customHeight="1" x14ac:dyDescent="0.2">
      <c r="B28" s="52" t="s">
        <v>44</v>
      </c>
      <c r="C28" s="53"/>
      <c r="D28" s="285"/>
      <c r="E28" s="324" t="str">
        <f t="shared" si="0"/>
        <v/>
      </c>
      <c r="F28" s="292"/>
      <c r="G28" s="53"/>
      <c r="H28" s="53"/>
      <c r="I28" s="53"/>
      <c r="J28" s="53"/>
      <c r="K28" s="214"/>
      <c r="L28" s="173" t="str">
        <f t="shared" si="1"/>
        <v/>
      </c>
      <c r="M28" s="175" t="str">
        <f t="shared" si="2"/>
        <v/>
      </c>
      <c r="N28" s="77"/>
      <c r="O28" s="34"/>
      <c r="P28" s="34"/>
      <c r="Q28" s="216"/>
      <c r="R28" s="216"/>
      <c r="S28" s="2"/>
      <c r="T28" s="2"/>
      <c r="U28" s="3"/>
    </row>
    <row r="29" spans="2:22" ht="25.5" customHeight="1" x14ac:dyDescent="0.2">
      <c r="B29" s="52" t="s">
        <v>45</v>
      </c>
      <c r="C29" s="55"/>
      <c r="D29" s="286"/>
      <c r="E29" s="325" t="str">
        <f t="shared" si="0"/>
        <v/>
      </c>
      <c r="F29" s="293"/>
      <c r="G29" s="55"/>
      <c r="H29" s="55"/>
      <c r="I29" s="55"/>
      <c r="J29" s="55"/>
      <c r="K29" s="215"/>
      <c r="L29" s="176" t="str">
        <f t="shared" si="1"/>
        <v/>
      </c>
      <c r="M29" s="174" t="str">
        <f t="shared" si="2"/>
        <v/>
      </c>
      <c r="N29" s="78"/>
      <c r="O29" s="34"/>
      <c r="P29" s="34"/>
      <c r="Q29" s="216"/>
      <c r="R29" s="216"/>
      <c r="S29" s="2"/>
      <c r="T29" s="2"/>
      <c r="U29" s="3"/>
    </row>
    <row r="30" spans="2:22" ht="25.5" customHeight="1" x14ac:dyDescent="0.2">
      <c r="B30" s="52" t="s">
        <v>46</v>
      </c>
      <c r="C30" s="53"/>
      <c r="D30" s="285"/>
      <c r="E30" s="324" t="str">
        <f t="shared" si="0"/>
        <v/>
      </c>
      <c r="F30" s="292"/>
      <c r="G30" s="53"/>
      <c r="H30" s="53"/>
      <c r="I30" s="53"/>
      <c r="J30" s="53"/>
      <c r="K30" s="214"/>
      <c r="L30" s="173" t="str">
        <f t="shared" si="1"/>
        <v/>
      </c>
      <c r="M30" s="175" t="str">
        <f t="shared" si="2"/>
        <v/>
      </c>
      <c r="N30" s="77"/>
      <c r="O30" s="34"/>
      <c r="P30" s="34"/>
      <c r="Q30" s="216"/>
      <c r="R30" s="216"/>
      <c r="S30" s="2"/>
      <c r="T30" s="2"/>
      <c r="U30" s="3"/>
    </row>
    <row r="31" spans="2:22" ht="25.5" customHeight="1" x14ac:dyDescent="0.2">
      <c r="B31" s="52" t="s">
        <v>47</v>
      </c>
      <c r="C31" s="55"/>
      <c r="D31" s="286"/>
      <c r="E31" s="325" t="str">
        <f t="shared" si="0"/>
        <v/>
      </c>
      <c r="F31" s="293"/>
      <c r="G31" s="55"/>
      <c r="H31" s="55"/>
      <c r="I31" s="55"/>
      <c r="J31" s="55"/>
      <c r="K31" s="215"/>
      <c r="L31" s="176" t="str">
        <f t="shared" si="1"/>
        <v/>
      </c>
      <c r="M31" s="174" t="str">
        <f t="shared" si="2"/>
        <v/>
      </c>
      <c r="N31" s="78"/>
      <c r="O31" s="34"/>
      <c r="P31" s="34"/>
      <c r="Q31" s="216"/>
      <c r="R31" s="216"/>
      <c r="S31" s="2"/>
      <c r="T31" s="2"/>
      <c r="U31" s="3"/>
    </row>
    <row r="32" spans="2:22" ht="25.5" customHeight="1" x14ac:dyDescent="0.2">
      <c r="B32" s="52" t="s">
        <v>48</v>
      </c>
      <c r="C32" s="53"/>
      <c r="D32" s="285"/>
      <c r="E32" s="324" t="str">
        <f t="shared" si="0"/>
        <v/>
      </c>
      <c r="F32" s="292"/>
      <c r="G32" s="53"/>
      <c r="H32" s="53"/>
      <c r="I32" s="53"/>
      <c r="J32" s="53"/>
      <c r="K32" s="214"/>
      <c r="L32" s="173" t="str">
        <f t="shared" si="1"/>
        <v/>
      </c>
      <c r="M32" s="175" t="str">
        <f t="shared" si="2"/>
        <v/>
      </c>
      <c r="N32" s="77"/>
      <c r="O32" s="34"/>
      <c r="P32" s="34"/>
      <c r="Q32" s="216"/>
      <c r="R32" s="216"/>
      <c r="S32" s="2"/>
      <c r="T32" s="2"/>
      <c r="U32" s="3"/>
    </row>
    <row r="33" spans="1:21" ht="25.5" customHeight="1" x14ac:dyDescent="0.2">
      <c r="B33" s="52" t="s">
        <v>49</v>
      </c>
      <c r="C33" s="55"/>
      <c r="D33" s="286"/>
      <c r="E33" s="325" t="str">
        <f t="shared" si="0"/>
        <v/>
      </c>
      <c r="F33" s="293"/>
      <c r="G33" s="55"/>
      <c r="H33" s="55"/>
      <c r="I33" s="55"/>
      <c r="J33" s="55"/>
      <c r="K33" s="215"/>
      <c r="L33" s="176" t="str">
        <f t="shared" si="1"/>
        <v/>
      </c>
      <c r="M33" s="174" t="str">
        <f t="shared" si="2"/>
        <v/>
      </c>
      <c r="N33" s="78"/>
      <c r="O33" s="34"/>
      <c r="P33" s="34"/>
      <c r="Q33" s="216"/>
      <c r="R33" s="216"/>
      <c r="S33" s="2"/>
      <c r="T33" s="2"/>
      <c r="U33" s="3"/>
    </row>
    <row r="34" spans="1:21" ht="25.5" customHeight="1" x14ac:dyDescent="0.2">
      <c r="B34" s="52" t="s">
        <v>50</v>
      </c>
      <c r="C34" s="53"/>
      <c r="D34" s="285"/>
      <c r="E34" s="324" t="str">
        <f t="shared" si="0"/>
        <v/>
      </c>
      <c r="F34" s="292"/>
      <c r="G34" s="53"/>
      <c r="H34" s="53"/>
      <c r="I34" s="53"/>
      <c r="J34" s="53"/>
      <c r="K34" s="214"/>
      <c r="L34" s="173" t="str">
        <f t="shared" si="1"/>
        <v/>
      </c>
      <c r="M34" s="175" t="str">
        <f t="shared" si="2"/>
        <v/>
      </c>
      <c r="N34" s="77"/>
      <c r="O34" s="34"/>
      <c r="P34" s="34"/>
      <c r="Q34" s="216"/>
      <c r="R34" s="216"/>
      <c r="S34" s="2"/>
      <c r="T34" s="2"/>
      <c r="U34" s="3"/>
    </row>
    <row r="35" spans="1:21" ht="25.5" customHeight="1" x14ac:dyDescent="0.2">
      <c r="B35" s="52" t="s">
        <v>51</v>
      </c>
      <c r="C35" s="55"/>
      <c r="D35" s="286"/>
      <c r="E35" s="325" t="str">
        <f t="shared" si="0"/>
        <v/>
      </c>
      <c r="F35" s="293"/>
      <c r="G35" s="55"/>
      <c r="H35" s="55"/>
      <c r="I35" s="55"/>
      <c r="J35" s="55"/>
      <c r="K35" s="215"/>
      <c r="L35" s="176" t="str">
        <f t="shared" si="1"/>
        <v/>
      </c>
      <c r="M35" s="174" t="str">
        <f t="shared" si="2"/>
        <v/>
      </c>
      <c r="N35" s="78"/>
      <c r="O35" s="34"/>
      <c r="P35" s="34"/>
      <c r="Q35" s="216"/>
      <c r="R35" s="216"/>
      <c r="S35" s="2"/>
      <c r="T35" s="2"/>
      <c r="U35" s="3"/>
    </row>
    <row r="36" spans="1:21" ht="25.5" customHeight="1" x14ac:dyDescent="0.2">
      <c r="B36" s="52" t="s">
        <v>52</v>
      </c>
      <c r="C36" s="53"/>
      <c r="D36" s="285"/>
      <c r="E36" s="324" t="str">
        <f t="shared" si="0"/>
        <v/>
      </c>
      <c r="F36" s="292"/>
      <c r="G36" s="53"/>
      <c r="H36" s="53"/>
      <c r="I36" s="53"/>
      <c r="J36" s="53"/>
      <c r="K36" s="214"/>
      <c r="L36" s="173" t="str">
        <f t="shared" si="1"/>
        <v/>
      </c>
      <c r="M36" s="175" t="str">
        <f t="shared" si="2"/>
        <v/>
      </c>
      <c r="N36" s="77"/>
      <c r="O36" s="34"/>
      <c r="P36" s="34"/>
      <c r="Q36" s="216"/>
      <c r="R36" s="216"/>
      <c r="S36" s="2"/>
      <c r="T36" s="2"/>
      <c r="U36" s="3"/>
    </row>
    <row r="37" spans="1:21" ht="25.5" customHeight="1" x14ac:dyDescent="0.2">
      <c r="B37" s="52" t="s">
        <v>53</v>
      </c>
      <c r="C37" s="55"/>
      <c r="D37" s="286"/>
      <c r="E37" s="325" t="str">
        <f t="shared" si="0"/>
        <v/>
      </c>
      <c r="F37" s="293"/>
      <c r="G37" s="55"/>
      <c r="H37" s="55"/>
      <c r="I37" s="55"/>
      <c r="J37" s="55"/>
      <c r="K37" s="215"/>
      <c r="L37" s="176" t="str">
        <f t="shared" si="1"/>
        <v/>
      </c>
      <c r="M37" s="174" t="str">
        <f t="shared" si="2"/>
        <v/>
      </c>
      <c r="N37" s="78"/>
      <c r="O37" s="34"/>
      <c r="P37" s="34"/>
      <c r="Q37" s="216"/>
      <c r="R37" s="216"/>
      <c r="S37" s="2"/>
      <c r="T37" s="2"/>
      <c r="U37" s="3"/>
    </row>
    <row r="38" spans="1:21" ht="25.5" customHeight="1" x14ac:dyDescent="0.2">
      <c r="B38" s="52" t="s">
        <v>54</v>
      </c>
      <c r="C38" s="53"/>
      <c r="D38" s="285"/>
      <c r="E38" s="324" t="str">
        <f t="shared" si="0"/>
        <v/>
      </c>
      <c r="F38" s="292"/>
      <c r="G38" s="53"/>
      <c r="H38" s="53"/>
      <c r="I38" s="53"/>
      <c r="J38" s="53"/>
      <c r="K38" s="214"/>
      <c r="L38" s="173" t="str">
        <f t="shared" si="1"/>
        <v/>
      </c>
      <c r="M38" s="175" t="str">
        <f t="shared" si="2"/>
        <v/>
      </c>
      <c r="N38" s="77"/>
      <c r="O38" s="2"/>
      <c r="Q38" s="216"/>
      <c r="R38" s="216"/>
      <c r="S38" s="2"/>
      <c r="T38" s="2"/>
      <c r="U38" s="3"/>
    </row>
    <row r="39" spans="1:21" ht="25.5" customHeight="1" x14ac:dyDescent="0.2">
      <c r="B39" s="52" t="s">
        <v>55</v>
      </c>
      <c r="C39" s="55"/>
      <c r="D39" s="286"/>
      <c r="E39" s="325" t="str">
        <f t="shared" si="0"/>
        <v/>
      </c>
      <c r="F39" s="293"/>
      <c r="G39" s="55"/>
      <c r="H39" s="55"/>
      <c r="I39" s="55"/>
      <c r="J39" s="55"/>
      <c r="K39" s="215"/>
      <c r="L39" s="176" t="str">
        <f t="shared" si="1"/>
        <v/>
      </c>
      <c r="M39" s="174" t="str">
        <f t="shared" si="2"/>
        <v/>
      </c>
      <c r="N39" s="78"/>
      <c r="O39" s="302" t="s">
        <v>133</v>
      </c>
      <c r="P39" s="303"/>
      <c r="Q39" s="216"/>
      <c r="R39" s="216"/>
      <c r="S39" s="2"/>
      <c r="T39" s="2"/>
      <c r="U39" s="3"/>
    </row>
    <row r="40" spans="1:21" ht="25.5" customHeight="1" x14ac:dyDescent="0.2">
      <c r="B40" s="52" t="s">
        <v>56</v>
      </c>
      <c r="C40" s="53"/>
      <c r="D40" s="285"/>
      <c r="E40" s="324" t="str">
        <f t="shared" si="0"/>
        <v/>
      </c>
      <c r="F40" s="292"/>
      <c r="G40" s="53"/>
      <c r="H40" s="53"/>
      <c r="I40" s="53"/>
      <c r="J40" s="53"/>
      <c r="K40" s="214"/>
      <c r="L40" s="173" t="str">
        <f t="shared" si="1"/>
        <v/>
      </c>
      <c r="M40" s="175" t="str">
        <f t="shared" si="2"/>
        <v/>
      </c>
      <c r="N40" s="77"/>
      <c r="O40" s="302"/>
      <c r="P40" s="303"/>
      <c r="Q40" s="216"/>
      <c r="R40" s="216"/>
      <c r="S40" s="2"/>
      <c r="T40" s="2"/>
      <c r="U40" s="3"/>
    </row>
    <row r="41" spans="1:21" ht="25.5" customHeight="1" x14ac:dyDescent="0.2">
      <c r="B41" s="52" t="s">
        <v>57</v>
      </c>
      <c r="C41" s="55"/>
      <c r="D41" s="286"/>
      <c r="E41" s="325" t="str">
        <f t="shared" si="0"/>
        <v/>
      </c>
      <c r="F41" s="293"/>
      <c r="G41" s="55"/>
      <c r="H41" s="55"/>
      <c r="I41" s="55"/>
      <c r="J41" s="55"/>
      <c r="K41" s="215"/>
      <c r="L41" s="176" t="str">
        <f t="shared" si="1"/>
        <v/>
      </c>
      <c r="M41" s="174" t="str">
        <f t="shared" si="2"/>
        <v/>
      </c>
      <c r="N41" s="78"/>
      <c r="O41" s="320">
        <v>668800</v>
      </c>
      <c r="P41" s="321"/>
      <c r="Q41" s="216"/>
      <c r="R41" s="216"/>
      <c r="S41" s="2"/>
      <c r="T41" s="2"/>
      <c r="U41" s="3"/>
    </row>
    <row r="42" spans="1:21" ht="25.5" customHeight="1" thickBot="1" x14ac:dyDescent="0.25">
      <c r="B42" s="61" t="s">
        <v>58</v>
      </c>
      <c r="C42" s="62"/>
      <c r="D42" s="287"/>
      <c r="E42" s="324" t="str">
        <f t="shared" si="0"/>
        <v/>
      </c>
      <c r="F42" s="294"/>
      <c r="G42" s="62"/>
      <c r="H42" s="62"/>
      <c r="I42" s="62"/>
      <c r="J42" s="62"/>
      <c r="K42" s="63"/>
      <c r="L42" s="173" t="str">
        <f t="shared" si="1"/>
        <v/>
      </c>
      <c r="M42" s="175" t="str">
        <f t="shared" si="2"/>
        <v/>
      </c>
      <c r="N42" s="77">
        <v>668800</v>
      </c>
      <c r="O42" s="322"/>
      <c r="P42" s="323"/>
      <c r="Q42" s="216"/>
      <c r="R42" s="216"/>
      <c r="S42" s="2"/>
      <c r="T42" s="2"/>
      <c r="U42" s="3"/>
    </row>
    <row r="43" spans="1:21" ht="25.5" customHeight="1" thickTop="1" thickBot="1" x14ac:dyDescent="0.25">
      <c r="B43" s="179" t="s">
        <v>59</v>
      </c>
      <c r="C43" s="180">
        <f>IF(SUM(C12:C42)=0,0,SUM(C12:C42))</f>
        <v>27</v>
      </c>
      <c r="D43" s="180">
        <f>IF(SUM(D12:D42)=0,0,SUM(D12:D42))</f>
        <v>33</v>
      </c>
      <c r="E43" s="180">
        <f>IF(SUM(E12:E42)=0,0,SUM(E12:E42))</f>
        <v>4.5</v>
      </c>
      <c r="F43" s="296">
        <f>IF(SUM(F12:F42)=0,0,SUM(F12:F42))</f>
        <v>2</v>
      </c>
      <c r="G43" s="181">
        <f>IF(SUM(G12:G42)=0,0,SUM(G12:G42))</f>
        <v>2</v>
      </c>
      <c r="H43" s="181">
        <f>IF(SUM(H12:H42)=0,0,SUM(H12:H42))</f>
        <v>2</v>
      </c>
      <c r="I43" s="181">
        <f>IF(SUM(I12:I42)=0,0,SUM(I12:I42))</f>
        <v>6</v>
      </c>
      <c r="J43" s="181">
        <f>IF(SUM(J12:J42)=0,0,SUM(J12:J42))</f>
        <v>2</v>
      </c>
      <c r="K43" s="182">
        <f>IF(SUM(K12:K42)=0,0,SUM(K12:K42))</f>
        <v>2</v>
      </c>
      <c r="L43" s="177">
        <f>IF(SUM(L12:L42)=0,0,SUM(L12:L42))</f>
        <v>76</v>
      </c>
      <c r="M43" s="313">
        <f>IF((F43+G43+H43+I43+J43+K43)=0,IF(C43+D43=0,"",1),(C43+D43+E43)/(C43+D43+F43+G43+H43+I43+J43+K43))</f>
        <v>0.84868421052631582</v>
      </c>
      <c r="N43" s="183">
        <f>IF(SUM(N42-N12,N12,N42)=0,"",SUM(N42-N12))</f>
        <v>54000</v>
      </c>
      <c r="O43" s="305">
        <f>IF(O41-O13=0,0,O41-O13)</f>
        <v>54000</v>
      </c>
      <c r="P43" s="306"/>
      <c r="Q43" s="216"/>
      <c r="R43" s="216"/>
      <c r="S43" s="2"/>
      <c r="T43" s="2"/>
      <c r="U43" s="3"/>
    </row>
    <row r="44" spans="1:21" s="67" customFormat="1" ht="33.950000000000003" customHeight="1" thickTop="1" thickBot="1" x14ac:dyDescent="0.25">
      <c r="A44" s="212"/>
      <c r="C44" s="236" t="s">
        <v>60</v>
      </c>
      <c r="D44" s="236"/>
      <c r="E44" s="184">
        <f>IF(SUM(C43:E43)=0,"",SUM(C43:E43))</f>
        <v>64.5</v>
      </c>
      <c r="F44" s="185"/>
      <c r="G44" s="186"/>
      <c r="H44" s="185"/>
      <c r="I44" s="185"/>
      <c r="J44" s="187" t="s">
        <v>61</v>
      </c>
      <c r="K44" s="188">
        <f>IF(SUM(F43:K43)=0,"",SUM(F43:K43))</f>
        <v>16</v>
      </c>
      <c r="L44" s="237" t="s">
        <v>62</v>
      </c>
      <c r="M44" s="237"/>
      <c r="N44" s="298" t="s">
        <v>132</v>
      </c>
      <c r="O44" s="298"/>
      <c r="P44" s="298"/>
      <c r="Q44" s="297"/>
      <c r="R44" s="65"/>
      <c r="S44" s="66"/>
      <c r="T44" s="66"/>
      <c r="U44" s="66"/>
    </row>
    <row r="45" spans="1:21" s="212" customFormat="1" ht="14.1" customHeight="1" thickTop="1" x14ac:dyDescent="0.2">
      <c r="A45" s="230"/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68"/>
      <c r="S45" s="2"/>
      <c r="T45" s="2"/>
      <c r="U45" s="3"/>
    </row>
    <row r="46" spans="1:21" s="69" customFormat="1" ht="19.899999999999999" customHeight="1" x14ac:dyDescent="0.2">
      <c r="B46" s="231" t="s">
        <v>63</v>
      </c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70"/>
      <c r="R46" s="71"/>
      <c r="T46" s="72"/>
      <c r="U46" s="73"/>
    </row>
    <row r="47" spans="1:21" s="212" customFormat="1" ht="56.65" customHeight="1" x14ac:dyDescent="0.25">
      <c r="B47" s="74" t="s">
        <v>64</v>
      </c>
      <c r="C47" s="232"/>
      <c r="D47" s="232"/>
      <c r="E47" s="279"/>
      <c r="F47" s="233" t="s">
        <v>65</v>
      </c>
      <c r="G47" s="233"/>
      <c r="H47" s="234"/>
      <c r="I47" s="234"/>
      <c r="J47" s="234"/>
      <c r="K47" s="234"/>
      <c r="L47" s="234"/>
      <c r="M47" s="234"/>
      <c r="N47" s="234"/>
      <c r="O47" s="234"/>
      <c r="P47" s="64"/>
      <c r="T47" s="2"/>
      <c r="U47" s="3"/>
    </row>
    <row r="1048575" ht="12.95" customHeight="1" x14ac:dyDescent="0.2"/>
    <row r="1048576" ht="12.95" customHeight="1" x14ac:dyDescent="0.2"/>
  </sheetData>
  <sheetProtection algorithmName="SHA-512" hashValue="74vziRCGHwH+Cz4lnldFeZAvTpcLzFNg85s3veuAHB8Nf4AQBb+561ngwbhOU9Ni+LwWYhZmTAezNvUI4OJGig==" saltValue="Rp9Yt1vNPyBxC1gY32/OTw==" spinCount="100000" sheet="1" objects="1" scenarios="1"/>
  <mergeCells count="31">
    <mergeCell ref="A45:Q45"/>
    <mergeCell ref="B46:P46"/>
    <mergeCell ref="C47:D47"/>
    <mergeCell ref="F47:G47"/>
    <mergeCell ref="H47:O47"/>
    <mergeCell ref="S3:V6"/>
    <mergeCell ref="S19:V21"/>
    <mergeCell ref="O39:P40"/>
    <mergeCell ref="O41:P42"/>
    <mergeCell ref="O43:P43"/>
    <mergeCell ref="C44:D44"/>
    <mergeCell ref="L44:M44"/>
    <mergeCell ref="N44:P44"/>
    <mergeCell ref="O10:P10"/>
    <mergeCell ref="S10:V12"/>
    <mergeCell ref="O11:P12"/>
    <mergeCell ref="O13:P14"/>
    <mergeCell ref="S13:V15"/>
    <mergeCell ref="S16:V18"/>
    <mergeCell ref="C6:M6"/>
    <mergeCell ref="B7:F7"/>
    <mergeCell ref="H7:L7"/>
    <mergeCell ref="N7:P7"/>
    <mergeCell ref="C9:E9"/>
    <mergeCell ref="F9:K9"/>
    <mergeCell ref="L9:M9"/>
    <mergeCell ref="B1:K1"/>
    <mergeCell ref="N1:Q1"/>
    <mergeCell ref="A3:Q3"/>
    <mergeCell ref="B4:K4"/>
    <mergeCell ref="C5:M5"/>
  </mergeCells>
  <conditionalFormatting sqref="M12:M43">
    <cfRule type="expression" dxfId="7" priority="1">
      <formula>$M12&gt;=0.8</formula>
    </cfRule>
    <cfRule type="expression" dxfId="6" priority="2" stopIfTrue="1">
      <formula>$M12&lt;0.8</formula>
    </cfRule>
  </conditionalFormatting>
  <pageMargins left="0.59027777777777801" right="0.39374999999999999" top="0.47222222222222199" bottom="0.82638888888888895" header="0.39374999999999999" footer="0.39374999999999999"/>
  <pageSetup paperSize="9" scale="54" firstPageNumber="0" orientation="portrait" r:id="rId1"/>
  <headerFooter>
    <oddHeader>&amp;L&amp;G</oddHeader>
  </headerFooter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K1048576"/>
  <sheetViews>
    <sheetView zoomScale="58" zoomScaleNormal="58" workbookViewId="0">
      <selection activeCell="N16" sqref="N16"/>
    </sheetView>
  </sheetViews>
  <sheetFormatPr baseColWidth="10" defaultColWidth="9.140625" defaultRowHeight="12.75" x14ac:dyDescent="0.2"/>
  <cols>
    <col min="1" max="1" width="2.5703125" style="1"/>
    <col min="2" max="2" width="8.140625" style="1"/>
    <col min="3" max="3" width="14.85546875" style="1"/>
    <col min="4" max="4" width="29.5703125" style="1"/>
    <col min="5" max="5" width="13.7109375" style="1"/>
    <col min="6" max="6" width="14.28515625" style="1"/>
    <col min="7" max="7" width="13.28515625" style="1"/>
    <col min="8" max="8" width="13.7109375" style="1"/>
    <col min="9" max="9" width="20.42578125" style="1"/>
    <col min="10" max="10" width="14.85546875" style="1"/>
    <col min="11" max="11" width="35.7109375" style="1"/>
    <col min="12" max="12" width="2.5703125" style="2"/>
    <col min="13" max="13" width="2.5703125" style="1"/>
    <col min="14" max="14" width="95.85546875" style="3"/>
    <col min="15" max="15" width="4.85546875" style="1"/>
    <col min="16" max="1025" width="11" style="1"/>
  </cols>
  <sheetData>
    <row r="1" spans="1:1024" ht="34.9" customHeight="1" x14ac:dyDescent="0.2">
      <c r="B1" s="244"/>
      <c r="C1" s="244"/>
      <c r="D1" s="244"/>
      <c r="E1" s="244"/>
      <c r="F1" s="244"/>
      <c r="G1" s="244"/>
      <c r="H1" s="244"/>
      <c r="I1" s="5"/>
      <c r="J1" s="5"/>
      <c r="K1" s="245" t="s">
        <v>0</v>
      </c>
      <c r="L1" s="245"/>
      <c r="M1" s="5"/>
      <c r="N1" s="256" t="s">
        <v>77</v>
      </c>
      <c r="O1" s="256"/>
      <c r="P1" s="256"/>
      <c r="Q1" s="256"/>
      <c r="R1" s="256"/>
      <c r="S1" s="256"/>
      <c r="T1" s="10"/>
      <c r="U1" s="10"/>
      <c r="V1" s="10"/>
      <c r="W1" s="10"/>
    </row>
    <row r="2" spans="1:1024" ht="5.65" customHeight="1" x14ac:dyDescent="0.2"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256"/>
      <c r="O2" s="256"/>
      <c r="P2" s="256"/>
      <c r="Q2" s="256"/>
      <c r="R2" s="256"/>
      <c r="S2" s="256"/>
      <c r="T2" s="10"/>
      <c r="U2" s="10"/>
      <c r="V2" s="10"/>
      <c r="W2" s="10"/>
    </row>
    <row r="3" spans="1:1024" s="1" customFormat="1" ht="2.85" customHeight="1" x14ac:dyDescent="0.2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5"/>
      <c r="N3" s="256"/>
      <c r="O3" s="256"/>
      <c r="P3" s="256"/>
      <c r="Q3" s="256"/>
      <c r="R3" s="256"/>
      <c r="S3" s="256"/>
      <c r="T3" s="10"/>
      <c r="U3" s="10"/>
      <c r="V3" s="10"/>
      <c r="W3" s="10"/>
    </row>
    <row r="4" spans="1:1024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2"/>
      <c r="J4" s="22"/>
      <c r="K4" s="11"/>
      <c r="L4" s="12"/>
      <c r="M4" s="13"/>
      <c r="N4" s="256"/>
      <c r="O4" s="256"/>
      <c r="P4" s="256"/>
      <c r="Q4" s="256"/>
      <c r="R4" s="256"/>
      <c r="S4" s="256"/>
      <c r="T4" s="10"/>
      <c r="U4" s="10"/>
      <c r="V4" s="10"/>
      <c r="W4" s="10"/>
    </row>
    <row r="5" spans="1:1024" ht="28.35" customHeight="1" x14ac:dyDescent="0.2">
      <c r="A5" s="14"/>
      <c r="B5" s="15" t="s">
        <v>4</v>
      </c>
      <c r="C5" s="247" t="str">
        <f>Januar!C5</f>
        <v>Mustermann</v>
      </c>
      <c r="D5" s="247" t="str">
        <f>Januar!C5</f>
        <v>Mustermann</v>
      </c>
      <c r="E5" s="247"/>
      <c r="F5" s="247"/>
      <c r="G5" s="247"/>
      <c r="H5" s="247"/>
      <c r="I5" s="247"/>
      <c r="J5" s="79"/>
      <c r="K5" s="16"/>
      <c r="L5" s="18"/>
      <c r="M5" s="19"/>
      <c r="N5" s="256"/>
      <c r="O5" s="256"/>
      <c r="P5" s="256"/>
      <c r="Q5" s="256"/>
      <c r="R5" s="256"/>
      <c r="S5" s="256"/>
      <c r="T5" s="10"/>
      <c r="U5" s="10"/>
      <c r="V5" s="10"/>
      <c r="W5" s="10"/>
    </row>
    <row r="6" spans="1:1024" ht="28.35" customHeight="1" x14ac:dyDescent="0.2">
      <c r="A6" s="14"/>
      <c r="B6" s="15" t="s">
        <v>6</v>
      </c>
      <c r="C6" s="247" t="str">
        <f>Januar!C6</f>
        <v>Musterfirma</v>
      </c>
      <c r="D6" s="247" t="str">
        <f>Januar!C6</f>
        <v>Musterfirma</v>
      </c>
      <c r="E6" s="247"/>
      <c r="F6" s="247"/>
      <c r="G6" s="247"/>
      <c r="H6" s="247"/>
      <c r="I6" s="247"/>
      <c r="J6" s="80"/>
      <c r="K6" s="20"/>
      <c r="L6" s="21"/>
      <c r="M6" s="22"/>
      <c r="N6" s="256"/>
      <c r="O6" s="256"/>
      <c r="P6" s="256"/>
      <c r="Q6" s="256"/>
      <c r="R6" s="256"/>
      <c r="S6" s="256"/>
      <c r="T6" s="10"/>
      <c r="U6" s="10"/>
      <c r="V6" s="10"/>
      <c r="W6" s="10"/>
    </row>
    <row r="7" spans="1:1024" ht="28.35" customHeight="1" x14ac:dyDescent="0.4">
      <c r="A7" s="14"/>
      <c r="B7" s="239" t="s">
        <v>78</v>
      </c>
      <c r="C7" s="239"/>
      <c r="D7" s="190">
        <f>Januar!G7</f>
        <v>2026</v>
      </c>
      <c r="E7" s="81"/>
      <c r="F7" s="257"/>
      <c r="G7" s="257"/>
      <c r="H7" s="257"/>
      <c r="I7" s="25"/>
      <c r="J7" s="25"/>
      <c r="K7" s="25" t="s">
        <v>10</v>
      </c>
      <c r="L7" s="26"/>
      <c r="M7" s="26"/>
      <c r="N7" s="256"/>
      <c r="O7" s="256"/>
      <c r="P7" s="256"/>
      <c r="Q7" s="256"/>
      <c r="R7" s="256"/>
      <c r="S7" s="256"/>
      <c r="T7" s="10"/>
      <c r="U7" s="10"/>
      <c r="V7" s="10"/>
      <c r="W7" s="10"/>
    </row>
    <row r="8" spans="1:1024" ht="14.1" customHeight="1" x14ac:dyDescent="0.2">
      <c r="B8" s="27"/>
      <c r="C8" s="27"/>
      <c r="D8" s="28"/>
      <c r="E8" s="29"/>
      <c r="F8" s="30"/>
      <c r="G8" s="22"/>
      <c r="H8" s="31"/>
      <c r="I8" s="31"/>
      <c r="J8" s="31"/>
      <c r="K8" s="31"/>
      <c r="L8" s="26"/>
      <c r="M8" s="26"/>
      <c r="N8" s="256"/>
      <c r="O8" s="256"/>
      <c r="P8" s="256"/>
      <c r="Q8" s="256"/>
      <c r="R8" s="256"/>
      <c r="S8" s="256"/>
      <c r="T8" s="10"/>
      <c r="U8" s="10"/>
      <c r="V8" s="10"/>
      <c r="W8" s="10"/>
    </row>
    <row r="9" spans="1:1024" ht="28.35" customHeight="1" x14ac:dyDescent="0.2">
      <c r="B9" s="33"/>
      <c r="C9" s="33"/>
      <c r="D9" s="258" t="s">
        <v>79</v>
      </c>
      <c r="E9" s="258"/>
      <c r="F9" s="258"/>
      <c r="G9" s="259" t="s">
        <v>80</v>
      </c>
      <c r="H9" s="259"/>
      <c r="I9" s="82"/>
      <c r="L9" s="22"/>
      <c r="M9" s="22"/>
      <c r="N9" s="256"/>
      <c r="O9" s="256"/>
      <c r="P9" s="256"/>
      <c r="Q9" s="256"/>
      <c r="R9" s="256"/>
      <c r="S9" s="256"/>
      <c r="T9" s="10"/>
      <c r="U9" s="10"/>
      <c r="V9" s="10"/>
      <c r="W9" s="10"/>
    </row>
    <row r="10" spans="1:1024" s="44" customFormat="1" ht="41.1" customHeight="1" x14ac:dyDescent="0.2">
      <c r="A10" s="1"/>
      <c r="B10" s="35"/>
      <c r="C10" s="35"/>
      <c r="D10" s="83" t="s">
        <v>81</v>
      </c>
      <c r="E10" s="84" t="s">
        <v>82</v>
      </c>
      <c r="F10" s="85" t="s">
        <v>83</v>
      </c>
      <c r="G10" s="86" t="s">
        <v>84</v>
      </c>
      <c r="H10" s="87" t="s">
        <v>85</v>
      </c>
      <c r="I10" s="254" t="s">
        <v>86</v>
      </c>
      <c r="J10" s="254"/>
      <c r="K10" s="254"/>
      <c r="L10" s="42"/>
      <c r="M10" s="42"/>
      <c r="N10" s="235" t="s">
        <v>87</v>
      </c>
      <c r="O10" s="235"/>
      <c r="P10" s="235"/>
      <c r="Q10" s="235"/>
      <c r="R10" s="235"/>
      <c r="S10" s="235"/>
      <c r="T10" s="43"/>
      <c r="U10" s="43"/>
      <c r="V10" s="43"/>
      <c r="W10" s="43"/>
      <c r="AMH10" s="1"/>
      <c r="AMI10" s="1"/>
      <c r="AMJ10" s="1"/>
    </row>
    <row r="11" spans="1:1024" s="44" customFormat="1" ht="48.75" customHeight="1" x14ac:dyDescent="0.2">
      <c r="A11" s="1"/>
      <c r="B11" s="1"/>
      <c r="C11" s="45" t="s">
        <v>88</v>
      </c>
      <c r="D11" s="48" t="s">
        <v>89</v>
      </c>
      <c r="E11" s="48" t="s">
        <v>90</v>
      </c>
      <c r="F11" s="88" t="s">
        <v>91</v>
      </c>
      <c r="G11" s="48" t="s">
        <v>92</v>
      </c>
      <c r="H11" s="88" t="s">
        <v>90</v>
      </c>
      <c r="I11" s="255" t="s">
        <v>93</v>
      </c>
      <c r="J11" s="255"/>
      <c r="K11" s="255"/>
      <c r="L11" s="42"/>
      <c r="M11" s="42"/>
      <c r="N11" s="49"/>
      <c r="O11" s="49"/>
      <c r="P11" s="50"/>
      <c r="Q11" s="51"/>
      <c r="R11" s="43"/>
      <c r="S11" s="43"/>
      <c r="T11" s="43"/>
      <c r="U11" s="43"/>
      <c r="V11" s="43"/>
      <c r="W11" s="43"/>
      <c r="AMH11" s="1"/>
      <c r="AMI11" s="1"/>
      <c r="AMJ11" s="1"/>
    </row>
    <row r="12" spans="1:1024" s="1" customFormat="1" ht="25.5" customHeight="1" x14ac:dyDescent="0.2">
      <c r="B12" s="89">
        <v>1</v>
      </c>
      <c r="C12" s="90">
        <v>42005</v>
      </c>
      <c r="D12" s="53" t="s">
        <v>94</v>
      </c>
      <c r="E12" s="53">
        <v>50</v>
      </c>
      <c r="F12" s="91">
        <v>201501</v>
      </c>
      <c r="G12" s="92"/>
      <c r="H12" s="54"/>
      <c r="I12" s="249"/>
      <c r="J12" s="249"/>
      <c r="K12" s="249"/>
      <c r="L12" s="22"/>
      <c r="M12" s="22"/>
      <c r="O12" s="93"/>
      <c r="P12" s="93"/>
      <c r="Q12" s="9"/>
      <c r="R12" s="10"/>
      <c r="S12" s="10"/>
      <c r="T12" s="10"/>
      <c r="U12" s="10"/>
      <c r="V12" s="10"/>
      <c r="W12" s="10"/>
    </row>
    <row r="13" spans="1:1024" ht="25.5" customHeight="1" x14ac:dyDescent="0.2">
      <c r="B13" s="52">
        <v>2</v>
      </c>
      <c r="C13" s="94"/>
      <c r="D13" s="55"/>
      <c r="E13" s="55"/>
      <c r="F13" s="95"/>
      <c r="G13" s="96"/>
      <c r="H13" s="56"/>
      <c r="I13" s="250"/>
      <c r="J13" s="250"/>
      <c r="K13" s="250"/>
      <c r="L13" s="22"/>
      <c r="M13" s="22"/>
      <c r="N13" s="57"/>
      <c r="O13" s="9"/>
      <c r="P13" s="9"/>
      <c r="Q13" s="9"/>
      <c r="R13" s="10"/>
      <c r="S13" s="10"/>
      <c r="T13" s="10"/>
      <c r="U13" s="10"/>
      <c r="V13" s="10"/>
      <c r="W13" s="10"/>
    </row>
    <row r="14" spans="1:1024" ht="25.5" customHeight="1" x14ac:dyDescent="0.2">
      <c r="B14" s="52">
        <v>3</v>
      </c>
      <c r="C14" s="90"/>
      <c r="D14" s="53"/>
      <c r="E14" s="53"/>
      <c r="F14" s="91"/>
      <c r="G14" s="92"/>
      <c r="H14" s="54"/>
      <c r="I14" s="249"/>
      <c r="J14" s="249"/>
      <c r="K14" s="249"/>
      <c r="L14" s="22"/>
      <c r="M14" s="22"/>
      <c r="N14" s="58"/>
      <c r="O14" s="9"/>
      <c r="P14" s="9"/>
      <c r="Q14" s="9"/>
      <c r="R14" s="10"/>
      <c r="S14" s="10"/>
      <c r="T14" s="10"/>
      <c r="U14" s="10"/>
      <c r="V14" s="10"/>
      <c r="W14" s="10"/>
    </row>
    <row r="15" spans="1:1024" ht="25.5" customHeight="1" x14ac:dyDescent="0.2">
      <c r="B15" s="52">
        <v>4</v>
      </c>
      <c r="C15" s="94"/>
      <c r="D15" s="55"/>
      <c r="E15" s="55"/>
      <c r="F15" s="95"/>
      <c r="G15" s="96"/>
      <c r="H15" s="56"/>
      <c r="I15" s="250"/>
      <c r="J15" s="250"/>
      <c r="K15" s="250"/>
      <c r="L15" s="22"/>
      <c r="M15" s="22"/>
      <c r="N15" s="59"/>
    </row>
    <row r="16" spans="1:1024" ht="25.5" customHeight="1" x14ac:dyDescent="0.2">
      <c r="B16" s="52">
        <v>5</v>
      </c>
      <c r="C16" s="90"/>
      <c r="D16" s="53"/>
      <c r="E16" s="53"/>
      <c r="F16" s="91"/>
      <c r="G16" s="92"/>
      <c r="H16" s="54"/>
      <c r="I16" s="249"/>
      <c r="J16" s="249"/>
      <c r="K16" s="249"/>
      <c r="L16" s="22"/>
      <c r="M16" s="11"/>
    </row>
    <row r="17" spans="2:16" ht="25.5" customHeight="1" x14ac:dyDescent="0.2">
      <c r="B17" s="52">
        <v>6</v>
      </c>
      <c r="C17" s="94"/>
      <c r="D17" s="55"/>
      <c r="E17" s="55"/>
      <c r="F17" s="95"/>
      <c r="G17" s="96"/>
      <c r="H17" s="56"/>
      <c r="I17" s="250"/>
      <c r="J17" s="250"/>
      <c r="K17" s="250"/>
      <c r="L17" s="22"/>
      <c r="M17" s="11"/>
    </row>
    <row r="18" spans="2:16" ht="25.5" customHeight="1" x14ac:dyDescent="0.2">
      <c r="B18" s="52">
        <v>7</v>
      </c>
      <c r="C18" s="90"/>
      <c r="D18" s="53"/>
      <c r="E18" s="53"/>
      <c r="F18" s="91"/>
      <c r="G18" s="92"/>
      <c r="H18" s="54"/>
      <c r="I18" s="249"/>
      <c r="J18" s="249"/>
      <c r="K18" s="249"/>
      <c r="L18" s="22"/>
      <c r="M18" s="11"/>
    </row>
    <row r="19" spans="2:16" ht="25.5" customHeight="1" x14ac:dyDescent="0.25">
      <c r="B19" s="52">
        <v>8</v>
      </c>
      <c r="C19" s="94"/>
      <c r="D19" s="55"/>
      <c r="E19" s="55"/>
      <c r="F19" s="95"/>
      <c r="G19" s="96"/>
      <c r="H19" s="56"/>
      <c r="I19" s="250"/>
      <c r="J19" s="250"/>
      <c r="K19" s="250"/>
      <c r="L19" s="22"/>
      <c r="M19" s="22"/>
      <c r="N19" s="60"/>
      <c r="O19" s="2"/>
      <c r="P19" s="3"/>
    </row>
    <row r="20" spans="2:16" ht="25.5" customHeight="1" x14ac:dyDescent="0.2">
      <c r="B20" s="52">
        <v>9</v>
      </c>
      <c r="C20" s="90"/>
      <c r="D20" s="53"/>
      <c r="E20" s="53"/>
      <c r="F20" s="91"/>
      <c r="G20" s="92"/>
      <c r="H20" s="54"/>
      <c r="I20" s="249"/>
      <c r="J20" s="249"/>
      <c r="K20" s="249"/>
      <c r="L20" s="22"/>
      <c r="M20" s="22"/>
      <c r="N20" s="2"/>
      <c r="O20" s="2"/>
      <c r="P20" s="3"/>
    </row>
    <row r="21" spans="2:16" ht="25.5" customHeight="1" x14ac:dyDescent="0.2">
      <c r="B21" s="52">
        <v>10</v>
      </c>
      <c r="C21" s="94"/>
      <c r="D21" s="55"/>
      <c r="E21" s="55"/>
      <c r="F21" s="95"/>
      <c r="G21" s="96"/>
      <c r="H21" s="56"/>
      <c r="I21" s="250"/>
      <c r="J21" s="250"/>
      <c r="K21" s="250"/>
      <c r="L21" s="22"/>
      <c r="M21" s="22"/>
      <c r="N21" s="2"/>
      <c r="O21" s="2"/>
      <c r="P21" s="3"/>
    </row>
    <row r="22" spans="2:16" ht="25.5" customHeight="1" x14ac:dyDescent="0.2">
      <c r="B22" s="52">
        <v>11</v>
      </c>
      <c r="C22" s="90"/>
      <c r="D22" s="53"/>
      <c r="E22" s="53"/>
      <c r="F22" s="91"/>
      <c r="G22" s="92"/>
      <c r="H22" s="54"/>
      <c r="I22" s="249"/>
      <c r="J22" s="249"/>
      <c r="K22" s="249"/>
      <c r="L22" s="22"/>
      <c r="M22" s="22"/>
      <c r="N22" s="2"/>
      <c r="O22" s="2"/>
      <c r="P22" s="3"/>
    </row>
    <row r="23" spans="2:16" ht="25.5" customHeight="1" x14ac:dyDescent="0.2">
      <c r="B23" s="52">
        <v>12</v>
      </c>
      <c r="C23" s="94"/>
      <c r="D23" s="55"/>
      <c r="E23" s="55"/>
      <c r="F23" s="95"/>
      <c r="G23" s="96"/>
      <c r="H23" s="56"/>
      <c r="I23" s="250"/>
      <c r="J23" s="250"/>
      <c r="K23" s="250"/>
      <c r="L23" s="22"/>
      <c r="M23" s="22"/>
      <c r="N23" s="2"/>
      <c r="O23" s="2"/>
      <c r="P23" s="3"/>
    </row>
    <row r="24" spans="2:16" ht="25.5" customHeight="1" x14ac:dyDescent="0.2">
      <c r="B24" s="52">
        <v>13</v>
      </c>
      <c r="C24" s="90"/>
      <c r="D24" s="53"/>
      <c r="E24" s="53"/>
      <c r="F24" s="91"/>
      <c r="G24" s="92"/>
      <c r="H24" s="54"/>
      <c r="I24" s="249"/>
      <c r="J24" s="249"/>
      <c r="K24" s="249"/>
      <c r="L24" s="22"/>
      <c r="M24" s="22"/>
      <c r="N24" s="2"/>
      <c r="O24" s="2"/>
      <c r="P24" s="3"/>
    </row>
    <row r="25" spans="2:16" ht="25.5" customHeight="1" x14ac:dyDescent="0.2">
      <c r="B25" s="52">
        <v>14</v>
      </c>
      <c r="C25" s="94"/>
      <c r="D25" s="55"/>
      <c r="E25" s="55"/>
      <c r="F25" s="95"/>
      <c r="G25" s="96"/>
      <c r="H25" s="56"/>
      <c r="I25" s="250"/>
      <c r="J25" s="250"/>
      <c r="K25" s="250"/>
      <c r="L25" s="22"/>
      <c r="M25" s="22"/>
      <c r="N25" s="2"/>
      <c r="O25" s="2"/>
      <c r="P25" s="3"/>
    </row>
    <row r="26" spans="2:16" ht="25.5" customHeight="1" x14ac:dyDescent="0.2">
      <c r="B26" s="52">
        <v>15</v>
      </c>
      <c r="C26" s="90"/>
      <c r="D26" s="53"/>
      <c r="E26" s="53"/>
      <c r="F26" s="91"/>
      <c r="G26" s="92"/>
      <c r="H26" s="54"/>
      <c r="I26" s="249"/>
      <c r="J26" s="249"/>
      <c r="K26" s="249"/>
      <c r="L26" s="22"/>
      <c r="M26" s="22"/>
      <c r="N26" s="2"/>
      <c r="O26" s="2"/>
      <c r="P26" s="3"/>
    </row>
    <row r="27" spans="2:16" ht="25.5" customHeight="1" x14ac:dyDescent="0.2">
      <c r="B27" s="52">
        <v>16</v>
      </c>
      <c r="C27" s="94"/>
      <c r="D27" s="55"/>
      <c r="E27" s="55"/>
      <c r="F27" s="95"/>
      <c r="G27" s="96"/>
      <c r="H27" s="56"/>
      <c r="I27" s="250"/>
      <c r="J27" s="250"/>
      <c r="K27" s="250"/>
      <c r="L27" s="22"/>
      <c r="M27" s="22"/>
      <c r="N27" s="2"/>
      <c r="O27" s="2"/>
      <c r="P27" s="3"/>
    </row>
    <row r="28" spans="2:16" ht="25.5" customHeight="1" x14ac:dyDescent="0.2">
      <c r="B28" s="52">
        <v>17</v>
      </c>
      <c r="C28" s="90"/>
      <c r="D28" s="53"/>
      <c r="E28" s="53"/>
      <c r="F28" s="91"/>
      <c r="G28" s="92"/>
      <c r="H28" s="54"/>
      <c r="I28" s="249"/>
      <c r="J28" s="249"/>
      <c r="K28" s="249"/>
      <c r="L28" s="22"/>
      <c r="M28" s="22"/>
      <c r="N28" s="2"/>
      <c r="O28" s="2"/>
      <c r="P28" s="3"/>
    </row>
    <row r="29" spans="2:16" ht="25.5" customHeight="1" x14ac:dyDescent="0.2">
      <c r="B29" s="52">
        <v>18</v>
      </c>
      <c r="C29" s="94"/>
      <c r="D29" s="55"/>
      <c r="E29" s="55"/>
      <c r="F29" s="95"/>
      <c r="G29" s="96"/>
      <c r="H29" s="56"/>
      <c r="I29" s="250"/>
      <c r="J29" s="250"/>
      <c r="K29" s="250"/>
      <c r="L29" s="22"/>
      <c r="M29" s="22"/>
      <c r="N29" s="2"/>
      <c r="O29" s="2"/>
      <c r="P29" s="3"/>
    </row>
    <row r="30" spans="2:16" ht="25.5" customHeight="1" x14ac:dyDescent="0.2">
      <c r="B30" s="52">
        <v>19</v>
      </c>
      <c r="C30" s="90"/>
      <c r="D30" s="53"/>
      <c r="E30" s="53"/>
      <c r="F30" s="91"/>
      <c r="G30" s="92"/>
      <c r="H30" s="54"/>
      <c r="I30" s="249"/>
      <c r="J30" s="249"/>
      <c r="K30" s="249"/>
      <c r="L30" s="22"/>
      <c r="M30" s="22"/>
      <c r="N30" s="2"/>
      <c r="O30" s="2"/>
      <c r="P30" s="3"/>
    </row>
    <row r="31" spans="2:16" ht="25.5" customHeight="1" x14ac:dyDescent="0.2">
      <c r="B31" s="52">
        <v>20</v>
      </c>
      <c r="C31" s="94"/>
      <c r="D31" s="55"/>
      <c r="E31" s="55"/>
      <c r="F31" s="95"/>
      <c r="G31" s="96"/>
      <c r="H31" s="56"/>
      <c r="I31" s="250"/>
      <c r="J31" s="250"/>
      <c r="K31" s="250"/>
      <c r="L31" s="22"/>
      <c r="M31" s="22"/>
      <c r="N31" s="2"/>
      <c r="O31" s="2"/>
      <c r="P31" s="3"/>
    </row>
    <row r="32" spans="2:16" ht="25.5" customHeight="1" x14ac:dyDescent="0.2">
      <c r="B32" s="52">
        <v>21</v>
      </c>
      <c r="C32" s="90"/>
      <c r="D32" s="53"/>
      <c r="E32" s="53"/>
      <c r="F32" s="91"/>
      <c r="G32" s="92"/>
      <c r="H32" s="54"/>
      <c r="I32" s="249"/>
      <c r="J32" s="249"/>
      <c r="K32" s="249"/>
      <c r="L32" s="22"/>
      <c r="M32" s="22"/>
      <c r="N32" s="2"/>
      <c r="O32" s="2"/>
      <c r="P32" s="3"/>
    </row>
    <row r="33" spans="1:16" ht="25.5" customHeight="1" x14ac:dyDescent="0.2">
      <c r="B33" s="52">
        <v>22</v>
      </c>
      <c r="C33" s="94"/>
      <c r="D33" s="55"/>
      <c r="E33" s="55"/>
      <c r="F33" s="95"/>
      <c r="G33" s="96"/>
      <c r="H33" s="56"/>
      <c r="I33" s="250"/>
      <c r="J33" s="250"/>
      <c r="K33" s="250"/>
      <c r="L33" s="22"/>
      <c r="M33" s="22"/>
      <c r="N33" s="2"/>
      <c r="O33" s="2"/>
      <c r="P33" s="3"/>
    </row>
    <row r="34" spans="1:16" ht="25.5" customHeight="1" x14ac:dyDescent="0.2">
      <c r="B34" s="52">
        <v>23</v>
      </c>
      <c r="C34" s="90"/>
      <c r="D34" s="53"/>
      <c r="E34" s="53"/>
      <c r="F34" s="91"/>
      <c r="G34" s="92"/>
      <c r="H34" s="54"/>
      <c r="I34" s="249"/>
      <c r="J34" s="249"/>
      <c r="K34" s="249"/>
      <c r="L34" s="22"/>
      <c r="M34" s="22"/>
      <c r="N34" s="2"/>
      <c r="O34" s="2"/>
      <c r="P34" s="3"/>
    </row>
    <row r="35" spans="1:16" ht="25.5" customHeight="1" x14ac:dyDescent="0.2">
      <c r="B35" s="52">
        <v>24</v>
      </c>
      <c r="C35" s="94"/>
      <c r="D35" s="55"/>
      <c r="E35" s="55"/>
      <c r="F35" s="95"/>
      <c r="G35" s="96"/>
      <c r="H35" s="56"/>
      <c r="I35" s="250"/>
      <c r="J35" s="250"/>
      <c r="K35" s="250"/>
      <c r="L35" s="22"/>
      <c r="M35" s="22"/>
      <c r="N35" s="2"/>
      <c r="O35" s="2"/>
      <c r="P35" s="3"/>
    </row>
    <row r="36" spans="1:16" ht="25.5" customHeight="1" x14ac:dyDescent="0.2">
      <c r="B36" s="52">
        <v>25</v>
      </c>
      <c r="C36" s="90"/>
      <c r="D36" s="53"/>
      <c r="E36" s="53"/>
      <c r="F36" s="91"/>
      <c r="G36" s="92"/>
      <c r="H36" s="54"/>
      <c r="I36" s="249"/>
      <c r="J36" s="249"/>
      <c r="K36" s="249"/>
      <c r="L36" s="22"/>
      <c r="M36" s="22"/>
      <c r="N36" s="2"/>
      <c r="O36" s="2"/>
      <c r="P36" s="3"/>
    </row>
    <row r="37" spans="1:16" ht="25.5" customHeight="1" x14ac:dyDescent="0.2">
      <c r="B37" s="52">
        <v>26</v>
      </c>
      <c r="C37" s="94"/>
      <c r="D37" s="55"/>
      <c r="E37" s="55"/>
      <c r="F37" s="95"/>
      <c r="G37" s="96"/>
      <c r="H37" s="56"/>
      <c r="I37" s="250"/>
      <c r="J37" s="250"/>
      <c r="K37" s="250"/>
      <c r="L37" s="22"/>
      <c r="M37" s="22"/>
      <c r="N37" s="2"/>
      <c r="O37" s="2"/>
      <c r="P37" s="3"/>
    </row>
    <row r="38" spans="1:16" ht="25.5" customHeight="1" x14ac:dyDescent="0.2">
      <c r="B38" s="52">
        <v>27</v>
      </c>
      <c r="C38" s="90"/>
      <c r="D38" s="53"/>
      <c r="E38" s="53"/>
      <c r="F38" s="91"/>
      <c r="G38" s="92"/>
      <c r="H38" s="54"/>
      <c r="I38" s="249"/>
      <c r="J38" s="249"/>
      <c r="K38" s="249"/>
      <c r="L38" s="22"/>
      <c r="M38" s="22"/>
      <c r="N38" s="2"/>
      <c r="O38" s="2"/>
      <c r="P38" s="3"/>
    </row>
    <row r="39" spans="1:16" ht="25.5" customHeight="1" x14ac:dyDescent="0.2">
      <c r="B39" s="52">
        <v>28</v>
      </c>
      <c r="C39" s="94"/>
      <c r="D39" s="55"/>
      <c r="E39" s="55"/>
      <c r="F39" s="95"/>
      <c r="G39" s="96"/>
      <c r="H39" s="56"/>
      <c r="I39" s="250"/>
      <c r="J39" s="250"/>
      <c r="K39" s="250"/>
      <c r="L39" s="22"/>
      <c r="M39" s="22"/>
      <c r="N39" s="2"/>
      <c r="O39" s="2"/>
      <c r="P39" s="3"/>
    </row>
    <row r="40" spans="1:16" ht="25.5" customHeight="1" x14ac:dyDescent="0.2">
      <c r="B40" s="52">
        <v>29</v>
      </c>
      <c r="C40" s="90"/>
      <c r="D40" s="53"/>
      <c r="E40" s="53"/>
      <c r="F40" s="91"/>
      <c r="G40" s="92"/>
      <c r="H40" s="54"/>
      <c r="I40" s="249"/>
      <c r="J40" s="249"/>
      <c r="K40" s="249"/>
      <c r="L40" s="22"/>
      <c r="M40" s="22"/>
      <c r="N40" s="2"/>
      <c r="O40" s="2"/>
      <c r="P40" s="3"/>
    </row>
    <row r="41" spans="1:16" ht="25.5" customHeight="1" x14ac:dyDescent="0.2">
      <c r="B41" s="52">
        <v>30</v>
      </c>
      <c r="C41" s="94"/>
      <c r="D41" s="55"/>
      <c r="E41" s="55"/>
      <c r="F41" s="95"/>
      <c r="G41" s="96"/>
      <c r="H41" s="56"/>
      <c r="I41" s="250"/>
      <c r="J41" s="250"/>
      <c r="K41" s="250"/>
      <c r="L41" s="22"/>
      <c r="M41" s="22"/>
      <c r="N41" s="2"/>
      <c r="O41" s="2"/>
      <c r="P41" s="3"/>
    </row>
    <row r="42" spans="1:16" ht="25.5" customHeight="1" x14ac:dyDescent="0.2">
      <c r="B42" s="52">
        <v>31</v>
      </c>
      <c r="C42" s="90"/>
      <c r="D42" s="53"/>
      <c r="E42" s="53"/>
      <c r="F42" s="91"/>
      <c r="G42" s="92"/>
      <c r="H42" s="54"/>
      <c r="I42" s="249"/>
      <c r="J42" s="249"/>
      <c r="K42" s="249"/>
      <c r="L42" s="22"/>
      <c r="M42" s="22"/>
      <c r="N42" s="2"/>
      <c r="O42" s="2"/>
      <c r="P42" s="3"/>
    </row>
    <row r="43" spans="1:16" ht="25.5" customHeight="1" x14ac:dyDescent="0.2">
      <c r="B43" s="52">
        <v>32</v>
      </c>
      <c r="C43" s="94"/>
      <c r="D43" s="55"/>
      <c r="E43" s="55"/>
      <c r="F43" s="95"/>
      <c r="G43" s="96"/>
      <c r="H43" s="56"/>
      <c r="I43" s="250"/>
      <c r="J43" s="250"/>
      <c r="K43" s="250"/>
      <c r="L43" s="22"/>
      <c r="M43" s="22"/>
      <c r="N43" s="2"/>
      <c r="O43" s="2"/>
      <c r="P43" s="3"/>
    </row>
    <row r="44" spans="1:16" ht="25.5" customHeight="1" x14ac:dyDescent="0.2">
      <c r="B44" s="52">
        <v>33</v>
      </c>
      <c r="C44" s="90"/>
      <c r="D44" s="53"/>
      <c r="E44" s="53"/>
      <c r="F44" s="91"/>
      <c r="G44" s="92"/>
      <c r="H44" s="54"/>
      <c r="I44" s="249"/>
      <c r="J44" s="249"/>
      <c r="K44" s="249"/>
      <c r="L44" s="22"/>
      <c r="M44" s="22"/>
      <c r="N44" s="2"/>
      <c r="O44" s="2"/>
      <c r="P44" s="3"/>
    </row>
    <row r="45" spans="1:16" ht="25.5" customHeight="1" x14ac:dyDescent="0.2">
      <c r="B45" s="52">
        <v>34</v>
      </c>
      <c r="C45" s="94"/>
      <c r="D45" s="55"/>
      <c r="E45" s="55"/>
      <c r="F45" s="95"/>
      <c r="G45" s="96"/>
      <c r="H45" s="56"/>
      <c r="I45" s="250"/>
      <c r="J45" s="250"/>
      <c r="K45" s="250"/>
      <c r="L45" s="22"/>
      <c r="M45" s="22"/>
      <c r="N45" s="2"/>
      <c r="O45" s="2"/>
      <c r="P45" s="3"/>
    </row>
    <row r="46" spans="1:16" ht="25.5" customHeight="1" x14ac:dyDescent="0.2">
      <c r="B46" s="97">
        <v>35</v>
      </c>
      <c r="C46" s="98"/>
      <c r="D46" s="99"/>
      <c r="E46" s="53"/>
      <c r="F46" s="100"/>
      <c r="G46" s="101"/>
      <c r="H46" s="54"/>
      <c r="I46" s="251"/>
      <c r="J46" s="251"/>
      <c r="K46" s="251"/>
      <c r="L46" s="22"/>
      <c r="M46" s="22"/>
      <c r="N46" s="2"/>
      <c r="O46" s="2"/>
      <c r="P46" s="3"/>
    </row>
    <row r="47" spans="1:16" ht="25.5" customHeight="1" x14ac:dyDescent="0.2">
      <c r="B47" s="252" t="s">
        <v>95</v>
      </c>
      <c r="C47" s="252"/>
      <c r="D47" s="252"/>
      <c r="E47" s="181">
        <f>IF(SUM(E12:E46)=0,"",SUM(E12:E46))</f>
        <v>50</v>
      </c>
      <c r="F47" s="189"/>
      <c r="G47" s="189"/>
      <c r="H47" s="180" t="str">
        <f>IF(SUM(H12:H46)=0,"",SUM(H12:H46))</f>
        <v/>
      </c>
      <c r="I47" s="180"/>
      <c r="J47" s="253" t="s">
        <v>96</v>
      </c>
      <c r="K47" s="253"/>
      <c r="L47" s="22"/>
      <c r="M47" s="22"/>
      <c r="N47" s="2"/>
      <c r="O47" s="2"/>
      <c r="P47" s="3"/>
    </row>
    <row r="48" spans="1:16" s="1" customFormat="1" ht="14.1" customHeight="1" x14ac:dyDescent="0.2">
      <c r="A48" s="230"/>
      <c r="B48" s="230"/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68"/>
      <c r="N48" s="2"/>
      <c r="O48" s="2"/>
      <c r="P48" s="3"/>
    </row>
    <row r="49" spans="2:1024" s="69" customFormat="1" ht="19.899999999999999" customHeight="1" x14ac:dyDescent="0.2">
      <c r="B49" s="231" t="s">
        <v>63</v>
      </c>
      <c r="C49" s="231"/>
      <c r="D49" s="231"/>
      <c r="E49" s="231"/>
      <c r="F49" s="231"/>
      <c r="G49" s="231"/>
      <c r="H49" s="231"/>
      <c r="I49" s="231"/>
      <c r="J49" s="231"/>
      <c r="K49" s="231"/>
      <c r="L49" s="70"/>
      <c r="M49" s="71"/>
      <c r="O49" s="72"/>
      <c r="P49" s="73"/>
      <c r="AMH49" s="1"/>
      <c r="AMI49" s="1"/>
      <c r="AMJ49" s="1"/>
    </row>
    <row r="50" spans="2:1024" s="1" customFormat="1" ht="56.65" customHeight="1" x14ac:dyDescent="0.25">
      <c r="B50" s="74" t="s">
        <v>64</v>
      </c>
      <c r="C50" s="102"/>
      <c r="D50" s="103" t="s">
        <v>65</v>
      </c>
      <c r="E50" s="248"/>
      <c r="F50" s="248"/>
      <c r="G50" s="248"/>
      <c r="H50" s="248"/>
      <c r="I50" s="248"/>
      <c r="J50" s="248"/>
      <c r="K50" s="104"/>
      <c r="O50" s="2"/>
      <c r="P50" s="3"/>
    </row>
    <row r="1048576" ht="12.95" customHeight="1" x14ac:dyDescent="0.2"/>
  </sheetData>
  <sheetProtection algorithmName="SHA-512" hashValue="0HUGiM7Nno938Ixe1MLi9pJjn5CtORTgb3QAbCKlZjjBNai1s5TgeVAunrgDLe5/OEo35IIbCCY5H8t7QoCyXw==" saltValue="AYahgFXL9FnaerN60u//ew==" spinCount="100000" sheet="1" objects="1" scenarios="1"/>
  <mergeCells count="54">
    <mergeCell ref="B1:H1"/>
    <mergeCell ref="K1:L1"/>
    <mergeCell ref="N1:S9"/>
    <mergeCell ref="A3:L3"/>
    <mergeCell ref="B4:H4"/>
    <mergeCell ref="C5:I5"/>
    <mergeCell ref="C6:I6"/>
    <mergeCell ref="B7:C7"/>
    <mergeCell ref="F7:H7"/>
    <mergeCell ref="D9:F9"/>
    <mergeCell ref="G9:H9"/>
    <mergeCell ref="I10:K10"/>
    <mergeCell ref="N10:S10"/>
    <mergeCell ref="I11:K11"/>
    <mergeCell ref="I12:K12"/>
    <mergeCell ref="I13:K13"/>
    <mergeCell ref="I14:K14"/>
    <mergeCell ref="I15:K15"/>
    <mergeCell ref="I16:K16"/>
    <mergeCell ref="I17:K17"/>
    <mergeCell ref="I18:K18"/>
    <mergeCell ref="I19:K19"/>
    <mergeCell ref="I20:K20"/>
    <mergeCell ref="I21:K21"/>
    <mergeCell ref="I22:K22"/>
    <mergeCell ref="I23:K23"/>
    <mergeCell ref="I24:K24"/>
    <mergeCell ref="I25:K25"/>
    <mergeCell ref="I26:K26"/>
    <mergeCell ref="I27:K27"/>
    <mergeCell ref="I28:K28"/>
    <mergeCell ref="I29:K29"/>
    <mergeCell ref="I30:K30"/>
    <mergeCell ref="I31:K31"/>
    <mergeCell ref="I32:K32"/>
    <mergeCell ref="I33:K33"/>
    <mergeCell ref="I34:K34"/>
    <mergeCell ref="I35:K35"/>
    <mergeCell ref="I36:K36"/>
    <mergeCell ref="I37:K37"/>
    <mergeCell ref="I38:K38"/>
    <mergeCell ref="I39:K39"/>
    <mergeCell ref="I40:K40"/>
    <mergeCell ref="I41:K41"/>
    <mergeCell ref="I42:K42"/>
    <mergeCell ref="I43:K43"/>
    <mergeCell ref="A48:L48"/>
    <mergeCell ref="B49:K49"/>
    <mergeCell ref="E50:J50"/>
    <mergeCell ref="I44:K44"/>
    <mergeCell ref="I45:K45"/>
    <mergeCell ref="I46:K46"/>
    <mergeCell ref="B47:D47"/>
    <mergeCell ref="J47:K47"/>
  </mergeCells>
  <conditionalFormatting sqref="K12:K46">
    <cfRule type="cellIs" dxfId="5" priority="2" operator="between">
      <formula>0.8</formula>
      <formula>1</formula>
    </cfRule>
    <cfRule type="cellIs" dxfId="4" priority="3" operator="between">
      <formula>0</formula>
      <formula>0.79</formula>
    </cfRule>
  </conditionalFormatting>
  <pageMargins left="0.59027777777777801" right="0.39374999999999999" top="0.47222222222222199" bottom="0.82638888888888895" header="0.39374999999999999" footer="0.39374999999999999"/>
  <pageSetup paperSize="9" scale="51" firstPageNumber="0" orientation="portrait" r:id="rId1"/>
  <headerFooter>
    <oddHeader>&amp;L&amp;G</oddHeader>
  </headerFooter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ML45"/>
  <sheetViews>
    <sheetView zoomScale="115" zoomScaleNormal="115" workbookViewId="0">
      <selection activeCell="J8" sqref="J8"/>
    </sheetView>
  </sheetViews>
  <sheetFormatPr baseColWidth="10" defaultColWidth="9.140625" defaultRowHeight="15" x14ac:dyDescent="0.2"/>
  <cols>
    <col min="1" max="1" width="2.5703125" style="105"/>
    <col min="2" max="2" width="6.42578125" style="106"/>
    <col min="3" max="6" width="14" style="107"/>
    <col min="7" max="7" width="14" style="107" customWidth="1"/>
    <col min="8" max="11" width="14" style="107"/>
    <col min="12" max="12" width="14.85546875" style="107" customWidth="1"/>
    <col min="13" max="13" width="14" style="107"/>
    <col min="14" max="14" width="2.42578125" style="108"/>
    <col min="15" max="15" width="14.85546875" style="109"/>
    <col min="16" max="16" width="15.7109375" style="110"/>
    <col min="17" max="17" width="14" style="110"/>
    <col min="18" max="1026" width="11.42578125" style="105"/>
  </cols>
  <sheetData>
    <row r="1" spans="1:24" ht="51" customHeight="1" x14ac:dyDescent="0.2">
      <c r="B1" s="111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P1" s="109"/>
      <c r="Q1" s="109"/>
      <c r="R1" s="109"/>
      <c r="S1" s="109"/>
      <c r="T1" s="109"/>
      <c r="U1" s="109"/>
      <c r="V1" s="109"/>
      <c r="W1" s="109"/>
    </row>
    <row r="2" spans="1:24" ht="22.5" customHeight="1" x14ac:dyDescent="0.2">
      <c r="A2" s="260"/>
      <c r="B2" s="225" t="s">
        <v>0</v>
      </c>
      <c r="C2" s="225"/>
      <c r="D2" s="225"/>
      <c r="E2" s="112"/>
      <c r="F2" s="112"/>
      <c r="G2" s="112"/>
      <c r="H2" s="112"/>
      <c r="I2" s="112"/>
      <c r="J2" s="113"/>
      <c r="K2" s="113"/>
      <c r="L2" s="172"/>
      <c r="M2" s="112"/>
      <c r="P2" s="109"/>
      <c r="Q2" s="109"/>
      <c r="R2" s="109"/>
      <c r="S2" s="109"/>
      <c r="T2" s="109"/>
      <c r="U2" s="109"/>
      <c r="V2" s="109"/>
      <c r="W2" s="109"/>
    </row>
    <row r="3" spans="1:24" ht="28.35" customHeight="1" thickBot="1" x14ac:dyDescent="0.25">
      <c r="A3" s="260"/>
      <c r="B3" s="111"/>
      <c r="C3" s="114" t="s">
        <v>97</v>
      </c>
      <c r="D3" s="112"/>
      <c r="E3" s="112"/>
      <c r="F3" s="112"/>
      <c r="G3" s="112"/>
      <c r="H3" s="112"/>
      <c r="I3" s="112"/>
      <c r="J3" s="261" t="s">
        <v>10</v>
      </c>
      <c r="K3" s="261"/>
      <c r="L3" s="261"/>
      <c r="M3" s="261"/>
      <c r="N3" s="261"/>
      <c r="O3" s="261"/>
      <c r="P3" s="261"/>
      <c r="Q3" s="109"/>
      <c r="R3" s="109"/>
      <c r="S3" s="109"/>
      <c r="T3" s="109"/>
      <c r="U3" s="109"/>
      <c r="V3" s="109"/>
      <c r="W3" s="109"/>
    </row>
    <row r="4" spans="1:24" ht="25.5" customHeight="1" thickTop="1" thickBot="1" x14ac:dyDescent="0.25">
      <c r="A4" s="260"/>
      <c r="B4" s="260"/>
      <c r="C4" s="262" t="s">
        <v>98</v>
      </c>
      <c r="D4" s="262"/>
      <c r="E4" s="262"/>
      <c r="F4" s="262"/>
      <c r="G4" s="262"/>
      <c r="H4" s="262"/>
      <c r="I4" s="262"/>
      <c r="J4" s="263" t="s">
        <v>99</v>
      </c>
      <c r="K4" s="263"/>
      <c r="L4" s="263"/>
      <c r="M4" s="263"/>
      <c r="N4" s="115"/>
      <c r="O4" s="264" t="s">
        <v>100</v>
      </c>
      <c r="P4" s="264"/>
      <c r="Q4" s="109"/>
      <c r="R4" s="109"/>
      <c r="S4" s="109"/>
      <c r="T4" s="109"/>
      <c r="U4" s="109"/>
      <c r="V4" s="109"/>
      <c r="W4" s="109"/>
    </row>
    <row r="5" spans="1:24" ht="38.25" customHeight="1" thickTop="1" x14ac:dyDescent="0.2">
      <c r="A5" s="260"/>
      <c r="B5" s="260"/>
      <c r="C5" s="116" t="s">
        <v>101</v>
      </c>
      <c r="D5" s="117" t="s">
        <v>102</v>
      </c>
      <c r="E5" s="117" t="s">
        <v>18</v>
      </c>
      <c r="F5" s="117" t="s">
        <v>103</v>
      </c>
      <c r="G5" s="117" t="s">
        <v>126</v>
      </c>
      <c r="H5" s="117" t="s">
        <v>104</v>
      </c>
      <c r="I5" s="118" t="s">
        <v>59</v>
      </c>
      <c r="J5" s="117" t="s">
        <v>14</v>
      </c>
      <c r="K5" s="117" t="s">
        <v>15</v>
      </c>
      <c r="L5" s="226" t="s">
        <v>127</v>
      </c>
      <c r="M5" s="119" t="s">
        <v>11</v>
      </c>
      <c r="O5" s="116" t="s">
        <v>105</v>
      </c>
      <c r="P5" s="120" t="s">
        <v>99</v>
      </c>
      <c r="Q5" s="109"/>
      <c r="R5" s="109"/>
      <c r="S5" s="109"/>
      <c r="T5" s="109"/>
      <c r="U5" s="109"/>
      <c r="V5" s="109"/>
      <c r="W5" s="109"/>
      <c r="X5" s="109"/>
    </row>
    <row r="6" spans="1:24" s="110" customFormat="1" ht="22.7" customHeight="1" x14ac:dyDescent="0.2">
      <c r="A6" s="260"/>
      <c r="B6" s="260"/>
      <c r="C6" s="121" t="s">
        <v>106</v>
      </c>
      <c r="D6" s="122" t="s">
        <v>106</v>
      </c>
      <c r="E6" s="122" t="s">
        <v>106</v>
      </c>
      <c r="F6" s="122" t="s">
        <v>106</v>
      </c>
      <c r="G6" s="122" t="s">
        <v>106</v>
      </c>
      <c r="H6" s="122" t="s">
        <v>106</v>
      </c>
      <c r="I6" s="123" t="s">
        <v>106</v>
      </c>
      <c r="J6" s="122" t="s">
        <v>106</v>
      </c>
      <c r="K6" s="122" t="s">
        <v>106</v>
      </c>
      <c r="L6" s="122" t="s">
        <v>106</v>
      </c>
      <c r="M6" s="124" t="s">
        <v>107</v>
      </c>
      <c r="N6" s="108"/>
      <c r="O6" s="125" t="s">
        <v>107</v>
      </c>
      <c r="P6" s="126" t="s">
        <v>106</v>
      </c>
      <c r="Q6" s="109"/>
      <c r="R6" s="109"/>
      <c r="S6" s="109"/>
      <c r="T6" s="109"/>
      <c r="U6" s="109"/>
      <c r="V6" s="109"/>
      <c r="W6" s="109"/>
      <c r="X6" s="109"/>
    </row>
    <row r="7" spans="1:24" s="110" customFormat="1" ht="22.7" customHeight="1" x14ac:dyDescent="0.2">
      <c r="A7" s="260"/>
      <c r="B7" s="127">
        <v>1</v>
      </c>
      <c r="C7" s="116">
        <v>1</v>
      </c>
      <c r="D7" s="117">
        <v>2</v>
      </c>
      <c r="E7" s="117">
        <v>2</v>
      </c>
      <c r="F7" s="117">
        <v>2</v>
      </c>
      <c r="G7" s="117">
        <v>1</v>
      </c>
      <c r="H7" s="117"/>
      <c r="I7" s="201">
        <f t="shared" ref="I7:I16" si="0">SUM(C7:H7)</f>
        <v>8</v>
      </c>
      <c r="J7" s="117">
        <v>10</v>
      </c>
      <c r="K7" s="117">
        <v>18</v>
      </c>
      <c r="L7" s="223">
        <f>IF(I7+J7+K7=0,"",MIN(N(G7),(I7+J7+K7)*10%))</f>
        <v>1</v>
      </c>
      <c r="M7" s="228">
        <f>IF(L7="","",IF(J7+I7+K7+L7=0,"",(J7+K7+L7)/(I7+J7+K7)))</f>
        <v>0.80555555555555558</v>
      </c>
      <c r="N7" s="128"/>
      <c r="O7" s="129">
        <v>0.8</v>
      </c>
      <c r="P7" s="199">
        <f>IF(I7-L7=0,"",(I7-L7)/(1-O7)-(I7-L7))</f>
        <v>28.000000000000007</v>
      </c>
      <c r="Q7" s="130" t="s">
        <v>108</v>
      </c>
      <c r="R7" s="109"/>
      <c r="S7" s="109"/>
      <c r="T7" s="109"/>
      <c r="U7" s="109"/>
      <c r="V7" s="109"/>
      <c r="W7" s="109"/>
      <c r="X7" s="109"/>
    </row>
    <row r="8" spans="1:24" ht="22.7" customHeight="1" x14ac:dyDescent="0.2">
      <c r="A8" s="260"/>
      <c r="B8" s="127">
        <v>2</v>
      </c>
      <c r="C8" s="116"/>
      <c r="D8" s="117"/>
      <c r="E8" s="117"/>
      <c r="F8" s="117"/>
      <c r="G8" s="117"/>
      <c r="H8" s="117"/>
      <c r="I8" s="201">
        <f t="shared" si="0"/>
        <v>0</v>
      </c>
      <c r="J8" s="117"/>
      <c r="K8" s="117"/>
      <c r="L8" s="223" t="str">
        <f>IF(I8+J8+K8=0,"",MIN(N(G8),(I8+J8+K8)*10%))</f>
        <v/>
      </c>
      <c r="M8" s="228" t="str">
        <f t="shared" ref="M8:M16" si="1">IF(L8="","",IF(J8+I8+K8+L8=0,"",(J8+K8+L8)/(I8+J8+K8)))</f>
        <v/>
      </c>
      <c r="N8" s="128"/>
      <c r="O8" s="129"/>
      <c r="P8" s="199" t="str">
        <f t="shared" ref="P8:P16" si="2">IF(SUM(I8/(1-O8))-I8=0,"",(I8/(1-O8))-I8)</f>
        <v/>
      </c>
      <c r="Q8" s="109"/>
      <c r="R8" s="109"/>
      <c r="S8" s="109"/>
      <c r="T8" s="109"/>
      <c r="U8" s="109"/>
      <c r="V8" s="109"/>
      <c r="W8" s="109"/>
      <c r="X8" s="109"/>
    </row>
    <row r="9" spans="1:24" ht="22.7" customHeight="1" x14ac:dyDescent="0.2">
      <c r="A9" s="260"/>
      <c r="B9" s="127">
        <v>3</v>
      </c>
      <c r="C9" s="116"/>
      <c r="D9" s="117"/>
      <c r="E9" s="117"/>
      <c r="F9" s="117"/>
      <c r="G9" s="117"/>
      <c r="H9" s="117"/>
      <c r="I9" s="201">
        <f t="shared" si="0"/>
        <v>0</v>
      </c>
      <c r="J9" s="117"/>
      <c r="K9" s="117"/>
      <c r="L9" s="223" t="str">
        <f>IF(I9+J9+K9=0,"",MIN(N(G9),(I9+J9+K9)*10%))</f>
        <v/>
      </c>
      <c r="M9" s="228" t="str">
        <f t="shared" si="1"/>
        <v/>
      </c>
      <c r="N9" s="128"/>
      <c r="O9" s="129"/>
      <c r="P9" s="199" t="str">
        <f t="shared" si="2"/>
        <v/>
      </c>
      <c r="Q9" s="227"/>
      <c r="R9" s="109"/>
      <c r="S9" s="221"/>
      <c r="T9" s="109"/>
      <c r="U9" s="109"/>
      <c r="V9" s="109"/>
      <c r="W9" s="109"/>
      <c r="X9" s="109"/>
    </row>
    <row r="10" spans="1:24" ht="22.7" customHeight="1" x14ac:dyDescent="0.2">
      <c r="A10" s="260"/>
      <c r="B10" s="127">
        <v>4</v>
      </c>
      <c r="C10" s="116"/>
      <c r="D10" s="117"/>
      <c r="E10" s="117"/>
      <c r="F10" s="117"/>
      <c r="G10" s="117"/>
      <c r="H10" s="117"/>
      <c r="I10" s="201">
        <f t="shared" si="0"/>
        <v>0</v>
      </c>
      <c r="J10" s="117"/>
      <c r="K10" s="117"/>
      <c r="L10" s="223" t="str">
        <f t="shared" ref="L10:L16" si="3">IF(I10+J10+K10=0,"",MIN(N(G10),(I10+J10+K10)*10%))</f>
        <v/>
      </c>
      <c r="M10" s="228" t="str">
        <f t="shared" si="1"/>
        <v/>
      </c>
      <c r="N10" s="128"/>
      <c r="O10" s="129"/>
      <c r="P10" s="199" t="str">
        <f t="shared" si="2"/>
        <v/>
      </c>
      <c r="Q10" s="109"/>
      <c r="R10" s="109"/>
      <c r="S10" s="222"/>
      <c r="T10" s="109"/>
      <c r="U10" s="109"/>
      <c r="V10" s="109"/>
      <c r="W10" s="109"/>
      <c r="X10" s="109"/>
    </row>
    <row r="11" spans="1:24" ht="22.7" customHeight="1" x14ac:dyDescent="0.2">
      <c r="A11" s="260"/>
      <c r="B11" s="127">
        <v>5</v>
      </c>
      <c r="C11" s="116"/>
      <c r="D11" s="117"/>
      <c r="E11" s="117"/>
      <c r="F11" s="117"/>
      <c r="G11" s="117"/>
      <c r="H11" s="117"/>
      <c r="I11" s="201">
        <f t="shared" si="0"/>
        <v>0</v>
      </c>
      <c r="J11" s="117"/>
      <c r="K11" s="117"/>
      <c r="L11" s="223" t="str">
        <f t="shared" si="3"/>
        <v/>
      </c>
      <c r="M11" s="228" t="str">
        <f t="shared" si="1"/>
        <v/>
      </c>
      <c r="N11" s="128"/>
      <c r="O11" s="129"/>
      <c r="P11" s="199" t="str">
        <f t="shared" si="2"/>
        <v/>
      </c>
      <c r="Q11" s="109"/>
      <c r="R11" s="109"/>
      <c r="S11" s="109"/>
      <c r="T11" s="109"/>
      <c r="U11" s="109"/>
      <c r="V11" s="109"/>
      <c r="W11" s="109"/>
      <c r="X11" s="109"/>
    </row>
    <row r="12" spans="1:24" ht="22.7" customHeight="1" x14ac:dyDescent="0.2">
      <c r="A12" s="260"/>
      <c r="B12" s="127">
        <v>6</v>
      </c>
      <c r="C12" s="116"/>
      <c r="D12" s="117"/>
      <c r="E12" s="117"/>
      <c r="F12" s="117"/>
      <c r="G12" s="117"/>
      <c r="H12" s="117"/>
      <c r="I12" s="201">
        <f t="shared" si="0"/>
        <v>0</v>
      </c>
      <c r="J12" s="117"/>
      <c r="K12" s="117"/>
      <c r="L12" s="223" t="str">
        <f t="shared" si="3"/>
        <v/>
      </c>
      <c r="M12" s="228" t="str">
        <f t="shared" si="1"/>
        <v/>
      </c>
      <c r="N12" s="128"/>
      <c r="O12" s="129"/>
      <c r="P12" s="199" t="str">
        <f t="shared" si="2"/>
        <v/>
      </c>
      <c r="Q12" s="109"/>
      <c r="R12" s="109"/>
      <c r="S12" s="109"/>
      <c r="T12" s="109"/>
      <c r="U12" s="109"/>
      <c r="V12" s="109"/>
      <c r="W12" s="109"/>
      <c r="X12" s="109"/>
    </row>
    <row r="13" spans="1:24" ht="22.7" customHeight="1" x14ac:dyDescent="0.2">
      <c r="A13" s="260"/>
      <c r="B13" s="127">
        <v>7</v>
      </c>
      <c r="C13" s="116"/>
      <c r="D13" s="117"/>
      <c r="E13" s="117"/>
      <c r="F13" s="117"/>
      <c r="G13" s="117"/>
      <c r="H13" s="117"/>
      <c r="I13" s="201">
        <f t="shared" si="0"/>
        <v>0</v>
      </c>
      <c r="J13" s="117"/>
      <c r="K13" s="117"/>
      <c r="L13" s="223" t="str">
        <f t="shared" si="3"/>
        <v/>
      </c>
      <c r="M13" s="228" t="str">
        <f t="shared" si="1"/>
        <v/>
      </c>
      <c r="N13" s="128"/>
      <c r="O13" s="129"/>
      <c r="P13" s="199" t="str">
        <f t="shared" si="2"/>
        <v/>
      </c>
      <c r="Q13" s="109"/>
      <c r="R13" s="109"/>
      <c r="S13" s="109"/>
      <c r="T13" s="221"/>
      <c r="U13" s="109"/>
      <c r="V13" s="109"/>
      <c r="W13" s="109"/>
      <c r="X13" s="109"/>
    </row>
    <row r="14" spans="1:24" ht="22.7" customHeight="1" x14ac:dyDescent="0.2">
      <c r="A14" s="260"/>
      <c r="B14" s="127">
        <v>8</v>
      </c>
      <c r="C14" s="116"/>
      <c r="D14" s="117"/>
      <c r="E14" s="117"/>
      <c r="F14" s="117"/>
      <c r="G14" s="117"/>
      <c r="H14" s="117"/>
      <c r="I14" s="201">
        <f t="shared" si="0"/>
        <v>0</v>
      </c>
      <c r="J14" s="117"/>
      <c r="K14" s="117"/>
      <c r="L14" s="223" t="str">
        <f t="shared" si="3"/>
        <v/>
      </c>
      <c r="M14" s="228" t="str">
        <f t="shared" si="1"/>
        <v/>
      </c>
      <c r="N14" s="128"/>
      <c r="O14" s="129"/>
      <c r="P14" s="199" t="str">
        <f t="shared" si="2"/>
        <v/>
      </c>
      <c r="Q14" s="109"/>
      <c r="R14" s="109"/>
      <c r="S14" s="109"/>
      <c r="T14" s="109"/>
      <c r="U14" s="109"/>
      <c r="V14" s="109"/>
      <c r="W14" s="109"/>
      <c r="X14" s="109"/>
    </row>
    <row r="15" spans="1:24" ht="22.7" customHeight="1" x14ac:dyDescent="0.2">
      <c r="A15" s="260"/>
      <c r="B15" s="127">
        <v>9</v>
      </c>
      <c r="C15" s="116"/>
      <c r="D15" s="117"/>
      <c r="E15" s="117"/>
      <c r="F15" s="117"/>
      <c r="G15" s="117"/>
      <c r="H15" s="117"/>
      <c r="I15" s="201">
        <f t="shared" si="0"/>
        <v>0</v>
      </c>
      <c r="J15" s="117"/>
      <c r="K15" s="117"/>
      <c r="L15" s="223" t="str">
        <f t="shared" si="3"/>
        <v/>
      </c>
      <c r="M15" s="228" t="str">
        <f t="shared" si="1"/>
        <v/>
      </c>
      <c r="N15" s="128"/>
      <c r="O15" s="129"/>
      <c r="P15" s="199" t="str">
        <f t="shared" si="2"/>
        <v/>
      </c>
      <c r="Q15" s="109"/>
      <c r="R15" s="109"/>
      <c r="S15" s="109"/>
      <c r="T15" s="109"/>
      <c r="U15" s="109"/>
      <c r="V15" s="109"/>
      <c r="W15" s="109"/>
      <c r="X15" s="109"/>
    </row>
    <row r="16" spans="1:24" ht="22.7" customHeight="1" thickBot="1" x14ac:dyDescent="0.25">
      <c r="A16" s="260"/>
      <c r="B16" s="127">
        <v>10</v>
      </c>
      <c r="C16" s="131"/>
      <c r="D16" s="132"/>
      <c r="E16" s="132"/>
      <c r="F16" s="132"/>
      <c r="G16" s="132"/>
      <c r="H16" s="132"/>
      <c r="I16" s="202">
        <f t="shared" si="0"/>
        <v>0</v>
      </c>
      <c r="J16" s="132"/>
      <c r="K16" s="132"/>
      <c r="L16" s="220" t="str">
        <f t="shared" si="3"/>
        <v/>
      </c>
      <c r="M16" s="224" t="str">
        <f t="shared" si="1"/>
        <v/>
      </c>
      <c r="N16" s="128"/>
      <c r="O16" s="133"/>
      <c r="P16" s="200" t="str">
        <f t="shared" si="2"/>
        <v/>
      </c>
      <c r="Q16" s="109"/>
      <c r="R16" s="109"/>
      <c r="S16" s="109"/>
      <c r="T16" s="109"/>
      <c r="U16" s="109"/>
      <c r="V16" s="109"/>
      <c r="W16" s="109"/>
      <c r="X16" s="109"/>
    </row>
    <row r="17" spans="1:24" ht="19.899999999999999" customHeight="1" thickTop="1" x14ac:dyDescent="0.2">
      <c r="A17" s="260"/>
      <c r="B17" s="134"/>
      <c r="C17" s="135"/>
      <c r="D17" s="135"/>
      <c r="E17" s="135"/>
      <c r="F17" s="135"/>
      <c r="G17" s="136"/>
      <c r="H17" s="135"/>
      <c r="I17" s="135"/>
      <c r="J17" s="135"/>
      <c r="K17" s="135"/>
      <c r="L17" s="136"/>
      <c r="M17" s="135"/>
      <c r="N17" s="136"/>
      <c r="O17" s="135"/>
      <c r="P17" s="135"/>
      <c r="Q17" s="130"/>
      <c r="R17" s="109"/>
      <c r="S17" s="109"/>
      <c r="T17" s="109"/>
      <c r="U17" s="109"/>
      <c r="V17" s="109"/>
      <c r="W17" s="109"/>
      <c r="X17" s="109"/>
    </row>
    <row r="18" spans="1:24" ht="19.899999999999999" customHeight="1" x14ac:dyDescent="0.2">
      <c r="A18" s="260"/>
      <c r="B18" s="193"/>
      <c r="C18" s="194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 s="194"/>
      <c r="O18" s="194"/>
      <c r="P18" s="194"/>
      <c r="Q18" s="130"/>
      <c r="R18" s="109"/>
      <c r="S18" s="109"/>
      <c r="T18" s="109"/>
      <c r="U18" s="109"/>
      <c r="V18" s="109"/>
      <c r="W18" s="109"/>
      <c r="X18" s="109"/>
    </row>
    <row r="19" spans="1:24" ht="19.899999999999999" customHeight="1" x14ac:dyDescent="0.2">
      <c r="A19" s="260"/>
      <c r="B19" s="193"/>
      <c r="C19" s="189"/>
      <c r="D19" s="194"/>
      <c r="E19" s="195" t="s">
        <v>109</v>
      </c>
      <c r="F19" s="196"/>
      <c r="G19" s="218"/>
      <c r="H19" s="197"/>
      <c r="I19" s="198"/>
      <c r="J19" s="194" t="s">
        <v>110</v>
      </c>
      <c r="K19" s="194"/>
      <c r="L19" s="194"/>
      <c r="M19" s="194"/>
      <c r="N19" s="194"/>
      <c r="O19" s="194"/>
      <c r="P19" s="194"/>
      <c r="Q19" s="130"/>
      <c r="R19" s="109"/>
      <c r="S19" s="109"/>
      <c r="T19" s="109"/>
      <c r="U19" s="109"/>
      <c r="V19" s="109"/>
      <c r="W19" s="109"/>
      <c r="X19" s="109"/>
    </row>
    <row r="20" spans="1:24" ht="19.899999999999999" customHeight="1" x14ac:dyDescent="0.2">
      <c r="A20" s="260"/>
      <c r="B20" s="193"/>
      <c r="C20" s="194"/>
      <c r="D20" s="194"/>
      <c r="E20" s="194"/>
      <c r="F20" s="192">
        <v>2</v>
      </c>
      <c r="G20" s="219"/>
      <c r="H20" s="191">
        <v>0.4</v>
      </c>
      <c r="I20" s="194"/>
      <c r="J20" s="194" t="s">
        <v>111</v>
      </c>
      <c r="K20" s="194"/>
      <c r="L20" s="194"/>
      <c r="M20" s="194"/>
      <c r="N20" s="194"/>
      <c r="O20" s="194"/>
      <c r="P20" s="194"/>
      <c r="Q20" s="130"/>
      <c r="R20" s="109"/>
      <c r="S20" s="109"/>
      <c r="T20" s="109"/>
      <c r="U20" s="109"/>
      <c r="V20" s="109"/>
      <c r="W20" s="109"/>
      <c r="X20" s="109"/>
    </row>
    <row r="21" spans="1:24" ht="19.899999999999999" customHeight="1" x14ac:dyDescent="0.2">
      <c r="A21" s="260"/>
      <c r="B21" s="193"/>
      <c r="C21" s="194"/>
      <c r="D21" s="194"/>
      <c r="E21" s="194"/>
      <c r="F21" s="194"/>
      <c r="G21" s="194"/>
      <c r="H21" s="229" t="str">
        <f>IF(G21="","",IF(E21+D21+F21+G21=0,"",(E21+F21+G21)/(D21+E21+F21)))</f>
        <v/>
      </c>
      <c r="I21" s="194"/>
      <c r="J21" s="194" t="s">
        <v>128</v>
      </c>
      <c r="K21" s="194"/>
      <c r="L21" s="194"/>
      <c r="M21" s="194"/>
      <c r="N21" s="194"/>
      <c r="O21" s="194"/>
      <c r="P21" s="194"/>
      <c r="Q21" s="130"/>
      <c r="R21" s="109"/>
      <c r="S21" s="109"/>
      <c r="T21" s="109"/>
      <c r="U21" s="109"/>
      <c r="V21" s="109"/>
      <c r="W21" s="109"/>
      <c r="X21" s="109"/>
    </row>
    <row r="22" spans="1:24" ht="19.899999999999999" customHeight="1" x14ac:dyDescent="0.2">
      <c r="A22" s="260"/>
      <c r="B22" s="193"/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4"/>
      <c r="Q22" s="130"/>
      <c r="R22" s="109"/>
      <c r="S22" s="109"/>
      <c r="T22" s="109"/>
      <c r="U22" s="109"/>
      <c r="V22" s="109"/>
      <c r="W22" s="109"/>
      <c r="X22" s="109"/>
    </row>
    <row r="23" spans="1:24" ht="19.899999999999999" customHeight="1" x14ac:dyDescent="0.2">
      <c r="A23" s="260"/>
      <c r="B23" s="193"/>
      <c r="C23" s="194"/>
      <c r="D23" s="194"/>
      <c r="E23" s="194"/>
      <c r="F23" s="194" t="s">
        <v>112</v>
      </c>
      <c r="G23" s="194"/>
      <c r="H23" s="194"/>
      <c r="I23" s="194"/>
      <c r="J23" s="194"/>
      <c r="K23" s="194"/>
      <c r="L23" s="194"/>
      <c r="M23" s="194"/>
      <c r="N23" s="194"/>
      <c r="O23" s="194"/>
      <c r="P23" s="194"/>
      <c r="Q23" s="130"/>
      <c r="R23" s="109"/>
      <c r="S23" s="109"/>
      <c r="T23" s="109"/>
      <c r="U23" s="109"/>
      <c r="V23" s="109"/>
      <c r="W23" s="109"/>
      <c r="X23" s="109"/>
    </row>
    <row r="24" spans="1:24" ht="19.899999999999999" customHeight="1" x14ac:dyDescent="0.2">
      <c r="A24" s="260"/>
      <c r="B24" s="193"/>
      <c r="C24" s="194"/>
      <c r="D24" s="194"/>
      <c r="E24" s="194"/>
      <c r="F24" s="194" t="s">
        <v>113</v>
      </c>
      <c r="G24" s="194"/>
      <c r="H24" s="194"/>
      <c r="I24" s="194"/>
      <c r="J24" s="194"/>
      <c r="K24" s="194"/>
      <c r="L24" s="194"/>
      <c r="M24" s="194"/>
      <c r="N24" s="194"/>
      <c r="O24" s="194"/>
      <c r="P24" s="194"/>
      <c r="Q24" s="130"/>
      <c r="R24" s="109"/>
      <c r="S24" s="109"/>
      <c r="T24" s="109"/>
      <c r="U24" s="109"/>
      <c r="V24" s="109"/>
      <c r="W24" s="109"/>
      <c r="X24" s="109"/>
    </row>
    <row r="25" spans="1:24" ht="19.899999999999999" customHeight="1" x14ac:dyDescent="0.2">
      <c r="A25" s="260"/>
      <c r="B25" s="193"/>
      <c r="C25" s="194"/>
      <c r="D25" s="194"/>
      <c r="E25" s="194"/>
      <c r="F25" s="194" t="s">
        <v>114</v>
      </c>
      <c r="G25" s="194"/>
      <c r="H25" s="194"/>
      <c r="I25" s="194"/>
      <c r="J25" s="194"/>
      <c r="K25" s="194"/>
      <c r="L25" s="194"/>
      <c r="M25" s="194"/>
      <c r="N25" s="194"/>
      <c r="O25" s="194"/>
      <c r="P25" s="194"/>
      <c r="Q25" s="130"/>
      <c r="R25" s="109"/>
      <c r="S25" s="109"/>
      <c r="T25" s="109"/>
      <c r="U25" s="109"/>
      <c r="V25" s="109"/>
      <c r="W25" s="109"/>
      <c r="X25" s="109"/>
    </row>
    <row r="26" spans="1:24" x14ac:dyDescent="0.2">
      <c r="A26" s="260"/>
      <c r="B26" s="134"/>
      <c r="C26" s="135"/>
      <c r="D26" s="135"/>
      <c r="E26" s="135"/>
      <c r="F26" s="135"/>
      <c r="G26" s="136"/>
      <c r="H26" s="135"/>
      <c r="I26" s="135"/>
      <c r="J26" s="135"/>
      <c r="K26" s="135"/>
      <c r="L26" s="136"/>
      <c r="M26" s="135"/>
      <c r="N26" s="136"/>
      <c r="O26" s="135"/>
      <c r="P26" s="135"/>
      <c r="Q26" s="130"/>
      <c r="R26" s="109"/>
      <c r="S26" s="109"/>
      <c r="T26" s="109"/>
      <c r="U26" s="109"/>
      <c r="V26" s="109"/>
      <c r="W26" s="109"/>
      <c r="X26" s="109"/>
    </row>
    <row r="27" spans="1:24" x14ac:dyDescent="0.2">
      <c r="A27" s="260"/>
      <c r="B27" s="134"/>
      <c r="C27" s="135"/>
      <c r="D27" s="135"/>
      <c r="E27" s="135"/>
      <c r="F27" s="135"/>
      <c r="G27" s="136"/>
      <c r="H27" s="135"/>
      <c r="I27" s="135"/>
      <c r="J27" s="135"/>
      <c r="K27" s="135"/>
      <c r="L27" s="136"/>
      <c r="M27" s="135"/>
      <c r="N27" s="136"/>
      <c r="O27" s="135"/>
      <c r="P27" s="135"/>
      <c r="Q27" s="130"/>
      <c r="R27" s="109"/>
      <c r="S27" s="109"/>
      <c r="T27" s="109"/>
      <c r="U27" s="109"/>
      <c r="V27" s="109"/>
      <c r="W27" s="109"/>
      <c r="X27" s="109"/>
    </row>
    <row r="28" spans="1:24" x14ac:dyDescent="0.2">
      <c r="A28" s="260"/>
      <c r="B28" s="134"/>
      <c r="C28" s="135"/>
      <c r="D28" s="135"/>
      <c r="E28" s="135"/>
      <c r="F28" s="135"/>
      <c r="G28" s="136"/>
      <c r="H28" s="135"/>
      <c r="I28" s="135"/>
      <c r="J28" s="135"/>
      <c r="K28" s="135"/>
      <c r="L28" s="136"/>
      <c r="M28" s="135"/>
      <c r="N28" s="136"/>
      <c r="O28" s="135"/>
      <c r="P28" s="135"/>
      <c r="Q28" s="130"/>
      <c r="R28" s="109"/>
      <c r="S28" s="109"/>
      <c r="T28" s="109"/>
      <c r="U28" s="109"/>
      <c r="V28" s="109"/>
      <c r="W28" s="109"/>
      <c r="X28" s="109"/>
    </row>
    <row r="29" spans="1:24" x14ac:dyDescent="0.2">
      <c r="A29" s="260"/>
      <c r="B29" s="111"/>
      <c r="C29" s="137"/>
      <c r="D29" s="137"/>
      <c r="E29" s="137"/>
      <c r="F29" s="137"/>
      <c r="G29" s="138"/>
      <c r="H29" s="137"/>
      <c r="I29" s="137"/>
      <c r="J29" s="137"/>
      <c r="K29" s="137"/>
      <c r="L29" s="138"/>
      <c r="M29" s="137"/>
      <c r="N29" s="138"/>
      <c r="O29" s="137"/>
      <c r="P29" s="137"/>
      <c r="Q29" s="109"/>
      <c r="R29" s="109"/>
      <c r="S29" s="109"/>
      <c r="T29" s="109"/>
      <c r="U29" s="109"/>
      <c r="V29" s="109"/>
      <c r="W29" s="109"/>
      <c r="X29" s="109"/>
    </row>
    <row r="30" spans="1:24" x14ac:dyDescent="0.2">
      <c r="A30" s="260"/>
      <c r="B30" s="111"/>
      <c r="C30" s="137"/>
      <c r="D30" s="137"/>
      <c r="E30" s="137"/>
      <c r="F30" s="137"/>
      <c r="G30" s="138"/>
      <c r="H30" s="137"/>
      <c r="I30" s="137"/>
      <c r="J30" s="137"/>
      <c r="K30" s="137"/>
      <c r="L30" s="138"/>
      <c r="M30" s="137"/>
      <c r="N30" s="138"/>
      <c r="O30" s="137"/>
      <c r="P30" s="137"/>
      <c r="Q30" s="109"/>
      <c r="R30" s="109"/>
      <c r="S30" s="109"/>
      <c r="T30" s="109"/>
      <c r="U30" s="109"/>
      <c r="V30" s="109"/>
      <c r="W30" s="109"/>
      <c r="X30" s="109"/>
    </row>
    <row r="31" spans="1:24" x14ac:dyDescent="0.2">
      <c r="A31" s="260"/>
      <c r="B31" s="111"/>
      <c r="C31" s="137"/>
      <c r="D31" s="137"/>
      <c r="E31" s="137"/>
      <c r="F31" s="137"/>
      <c r="G31" s="138"/>
      <c r="H31" s="137"/>
      <c r="I31" s="137"/>
      <c r="J31" s="137"/>
      <c r="K31" s="137"/>
      <c r="L31" s="138"/>
      <c r="M31" s="137"/>
      <c r="N31" s="138"/>
      <c r="O31" s="137"/>
      <c r="P31" s="137"/>
      <c r="Q31" s="109"/>
      <c r="R31" s="109"/>
      <c r="S31" s="109"/>
      <c r="T31" s="109"/>
      <c r="U31" s="109"/>
      <c r="V31" s="109"/>
      <c r="W31" s="109"/>
      <c r="X31" s="109"/>
    </row>
    <row r="32" spans="1:24" x14ac:dyDescent="0.2">
      <c r="A32" s="260"/>
      <c r="B32" s="111"/>
      <c r="C32" s="137"/>
      <c r="D32" s="137"/>
      <c r="E32" s="137"/>
      <c r="F32" s="137"/>
      <c r="G32" s="138"/>
      <c r="H32" s="137"/>
      <c r="I32" s="137"/>
      <c r="J32" s="137"/>
      <c r="K32" s="137"/>
      <c r="L32" s="138"/>
      <c r="M32" s="137"/>
      <c r="N32" s="138"/>
      <c r="O32" s="137"/>
      <c r="P32" s="137"/>
      <c r="Q32" s="109"/>
      <c r="R32" s="109"/>
      <c r="S32" s="109"/>
      <c r="T32" s="109"/>
      <c r="U32" s="109"/>
      <c r="V32" s="109"/>
      <c r="W32" s="109"/>
      <c r="X32" s="109"/>
    </row>
    <row r="33" spans="1:24" x14ac:dyDescent="0.2">
      <c r="A33" s="260"/>
      <c r="B33" s="111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P33" s="109"/>
      <c r="Q33" s="109"/>
      <c r="R33" s="109"/>
      <c r="S33" s="109"/>
      <c r="T33" s="109"/>
      <c r="U33" s="109"/>
      <c r="V33" s="109"/>
      <c r="W33" s="109"/>
      <c r="X33" s="109"/>
    </row>
    <row r="34" spans="1:24" x14ac:dyDescent="0.2">
      <c r="A34" s="260"/>
      <c r="B34" s="111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P34" s="109"/>
      <c r="Q34" s="109"/>
      <c r="R34" s="109"/>
      <c r="S34" s="109"/>
      <c r="T34" s="109"/>
      <c r="U34" s="109"/>
      <c r="V34" s="109"/>
      <c r="W34" s="109"/>
      <c r="X34" s="109"/>
    </row>
    <row r="35" spans="1:24" x14ac:dyDescent="0.2">
      <c r="A35" s="260"/>
      <c r="B35" s="111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P35" s="109"/>
      <c r="Q35" s="109"/>
      <c r="R35" s="109"/>
      <c r="S35" s="109"/>
      <c r="T35" s="109"/>
      <c r="U35" s="109"/>
      <c r="V35" s="109"/>
      <c r="W35" s="109"/>
      <c r="X35" s="109"/>
    </row>
    <row r="36" spans="1:24" x14ac:dyDescent="0.2">
      <c r="A36" s="260"/>
      <c r="B36" s="111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P36" s="109"/>
      <c r="Q36" s="109"/>
      <c r="R36" s="109"/>
      <c r="S36" s="109"/>
      <c r="T36" s="109"/>
      <c r="U36" s="109"/>
      <c r="V36" s="109"/>
      <c r="W36" s="109"/>
      <c r="X36" s="109"/>
    </row>
    <row r="37" spans="1:24" x14ac:dyDescent="0.2">
      <c r="A37" s="260"/>
      <c r="B37" s="111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P37" s="109"/>
      <c r="Q37" s="109"/>
      <c r="R37" s="109"/>
      <c r="S37" s="109"/>
      <c r="T37" s="109"/>
      <c r="U37" s="109"/>
      <c r="V37" s="109"/>
      <c r="W37" s="109"/>
      <c r="X37" s="109"/>
    </row>
    <row r="38" spans="1:24" x14ac:dyDescent="0.2">
      <c r="A38" s="260"/>
      <c r="B38" s="111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P38" s="109"/>
      <c r="Q38" s="109"/>
      <c r="R38" s="109"/>
      <c r="S38" s="109"/>
      <c r="T38" s="109"/>
      <c r="U38" s="109"/>
      <c r="V38" s="109"/>
      <c r="W38" s="109"/>
      <c r="X38" s="109"/>
    </row>
    <row r="39" spans="1:24" x14ac:dyDescent="0.2">
      <c r="A39" s="260"/>
      <c r="B39" s="111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P39" s="109"/>
      <c r="Q39" s="109"/>
      <c r="R39" s="109"/>
      <c r="S39" s="109"/>
      <c r="T39" s="109"/>
      <c r="U39" s="109"/>
      <c r="V39" s="109"/>
      <c r="W39" s="109"/>
      <c r="X39" s="109"/>
    </row>
    <row r="40" spans="1:24" x14ac:dyDescent="0.2">
      <c r="A40" s="260"/>
      <c r="B40" s="111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P40" s="109"/>
      <c r="Q40" s="109"/>
      <c r="R40" s="109"/>
      <c r="S40" s="109"/>
      <c r="T40" s="109"/>
      <c r="U40" s="109"/>
      <c r="V40" s="109"/>
      <c r="W40" s="109"/>
      <c r="X40" s="109"/>
    </row>
    <row r="41" spans="1:24" x14ac:dyDescent="0.2">
      <c r="A41" s="260"/>
      <c r="B41" s="111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P41" s="109"/>
      <c r="Q41" s="109"/>
      <c r="R41" s="109"/>
      <c r="S41" s="109"/>
      <c r="T41" s="109"/>
      <c r="U41" s="109"/>
      <c r="V41" s="109"/>
      <c r="W41" s="109"/>
      <c r="X41" s="109"/>
    </row>
    <row r="42" spans="1:24" x14ac:dyDescent="0.2">
      <c r="A42" s="260"/>
      <c r="B42" s="11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P42" s="109"/>
      <c r="Q42" s="109"/>
      <c r="R42" s="109"/>
      <c r="S42" s="109"/>
      <c r="T42" s="109"/>
      <c r="U42" s="109"/>
      <c r="V42" s="109"/>
      <c r="W42" s="109"/>
      <c r="X42" s="109"/>
    </row>
    <row r="43" spans="1:24" x14ac:dyDescent="0.2">
      <c r="A43" s="260"/>
      <c r="B43" s="11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P43" s="109"/>
      <c r="Q43" s="109"/>
      <c r="R43" s="109"/>
      <c r="S43" s="109"/>
      <c r="T43" s="109"/>
      <c r="U43" s="109"/>
      <c r="V43" s="109"/>
      <c r="W43" s="109"/>
      <c r="X43" s="109"/>
    </row>
    <row r="44" spans="1:24" x14ac:dyDescent="0.2">
      <c r="A44" s="260"/>
      <c r="B44" s="11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P44" s="109"/>
      <c r="Q44" s="109"/>
      <c r="R44" s="109"/>
      <c r="S44" s="109"/>
      <c r="T44" s="109"/>
      <c r="U44" s="109"/>
      <c r="V44" s="109"/>
      <c r="W44" s="109"/>
      <c r="X44" s="109"/>
    </row>
    <row r="45" spans="1:24" x14ac:dyDescent="0.2">
      <c r="A45" s="260"/>
      <c r="B45" s="11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P45" s="109"/>
      <c r="Q45" s="109"/>
      <c r="R45" s="109"/>
      <c r="S45" s="109"/>
      <c r="T45" s="109"/>
      <c r="U45" s="109"/>
      <c r="V45" s="109"/>
      <c r="W45" s="109"/>
      <c r="X45" s="109"/>
    </row>
  </sheetData>
  <mergeCells count="7">
    <mergeCell ref="A2:A3"/>
    <mergeCell ref="A4:B6"/>
    <mergeCell ref="A7:A45"/>
    <mergeCell ref="J3:P3"/>
    <mergeCell ref="C4:I4"/>
    <mergeCell ref="J4:M4"/>
    <mergeCell ref="O4:P4"/>
  </mergeCells>
  <conditionalFormatting sqref="H21">
    <cfRule type="expression" dxfId="3" priority="1">
      <formula>H21&lt;J21</formula>
    </cfRule>
  </conditionalFormatting>
  <conditionalFormatting sqref="M7:M15">
    <cfRule type="expression" dxfId="2" priority="2">
      <formula>M7&lt;O7</formula>
    </cfRule>
  </conditionalFormatting>
  <pageMargins left="0.70833333333333304" right="0.70833333333333304" top="0.78749999999999998" bottom="0.78749999999999998" header="0.51180555555555496" footer="0.51180555555555496"/>
  <pageSetup paperSize="9" firstPageNumber="0" orientation="portrait" r:id="rId1"/>
  <colBreaks count="1" manualBreakCount="1">
    <brk id="16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MK35"/>
  <sheetViews>
    <sheetView topLeftCell="A9" zoomScaleNormal="100" zoomScalePageLayoutView="55" workbookViewId="0">
      <selection activeCell="O11" sqref="O11:O32"/>
    </sheetView>
  </sheetViews>
  <sheetFormatPr baseColWidth="10" defaultColWidth="9.140625" defaultRowHeight="12.75" x14ac:dyDescent="0.2"/>
  <cols>
    <col min="1" max="1" width="2.5703125" style="22"/>
    <col min="2" max="2" width="8.85546875" style="22"/>
    <col min="3" max="3" width="17.140625" style="22"/>
    <col min="4" max="16" width="17.85546875" style="22"/>
    <col min="17" max="18" width="2.5703125" style="22"/>
    <col min="19" max="1025" width="11.5703125" style="22"/>
  </cols>
  <sheetData>
    <row r="1" spans="1:1025" ht="33.950000000000003" customHeight="1" x14ac:dyDescent="0.2">
      <c r="B1" s="276"/>
      <c r="C1" s="276"/>
      <c r="D1" s="276"/>
      <c r="E1" s="276"/>
      <c r="F1" s="276"/>
      <c r="G1" s="276"/>
      <c r="H1" s="139"/>
      <c r="I1" s="139"/>
      <c r="J1" s="139"/>
      <c r="K1" s="139"/>
      <c r="L1" s="139"/>
      <c r="M1" s="139"/>
      <c r="N1" s="139"/>
      <c r="O1" s="245" t="s">
        <v>0</v>
      </c>
      <c r="P1" s="245"/>
      <c r="Q1" s="245"/>
    </row>
    <row r="2" spans="1:1025" ht="5.65" customHeight="1" x14ac:dyDescent="0.2"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</row>
    <row r="3" spans="1:1025" ht="2.85" customHeight="1" x14ac:dyDescent="0.2">
      <c r="A3" s="277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</row>
    <row r="4" spans="1:1025" ht="19.899999999999999" customHeight="1" x14ac:dyDescent="0.25">
      <c r="B4" s="246" t="s">
        <v>3</v>
      </c>
      <c r="C4" s="246"/>
      <c r="D4" s="246"/>
      <c r="E4" s="246"/>
      <c r="F4" s="246"/>
      <c r="G4" s="246"/>
      <c r="H4" s="246"/>
      <c r="I4" s="246"/>
      <c r="J4" s="140"/>
      <c r="K4" s="140"/>
      <c r="L4" s="11"/>
      <c r="M4" s="11"/>
      <c r="N4" s="12"/>
      <c r="O4" s="12"/>
      <c r="P4" s="12"/>
      <c r="Q4" s="141"/>
    </row>
    <row r="5" spans="1:1025" ht="28.35" customHeight="1" x14ac:dyDescent="0.2">
      <c r="B5" s="15" t="s">
        <v>4</v>
      </c>
      <c r="C5" s="247" t="str">
        <f>Januar!C5</f>
        <v>Mustermann</v>
      </c>
      <c r="D5" s="247"/>
      <c r="E5" s="247"/>
      <c r="F5" s="247"/>
      <c r="G5" s="247"/>
      <c r="H5" s="247"/>
      <c r="I5" s="247"/>
      <c r="J5" s="247"/>
      <c r="K5" s="79"/>
      <c r="L5" s="16"/>
      <c r="M5" s="17"/>
      <c r="N5" s="278"/>
      <c r="O5" s="278"/>
      <c r="P5" s="278"/>
      <c r="Q5" s="142"/>
    </row>
    <row r="6" spans="1:1025" ht="28.35" customHeight="1" x14ac:dyDescent="0.2">
      <c r="B6" s="15" t="s">
        <v>6</v>
      </c>
      <c r="C6" s="247" t="str">
        <f>Januar!C6</f>
        <v>Musterfirma</v>
      </c>
      <c r="D6" s="247"/>
      <c r="E6" s="247"/>
      <c r="F6" s="247"/>
      <c r="G6" s="247"/>
      <c r="H6" s="247"/>
      <c r="I6" s="247"/>
      <c r="J6" s="247"/>
      <c r="K6" s="80"/>
      <c r="L6" s="20"/>
      <c r="M6" s="21"/>
      <c r="N6" s="278"/>
      <c r="O6" s="278"/>
      <c r="P6" s="278"/>
    </row>
    <row r="7" spans="1:1025" ht="28.35" customHeight="1" x14ac:dyDescent="0.4">
      <c r="B7" s="239" t="s">
        <v>78</v>
      </c>
      <c r="C7" s="239"/>
      <c r="D7" s="190">
        <f>Januar!G7</f>
        <v>2026</v>
      </c>
      <c r="E7" s="143"/>
      <c r="F7" s="23"/>
      <c r="G7" s="144"/>
      <c r="H7" s="145"/>
      <c r="I7" s="146"/>
      <c r="J7" s="25"/>
      <c r="K7" s="25"/>
      <c r="L7" s="25"/>
      <c r="M7" s="147"/>
      <c r="N7" s="274" t="s">
        <v>10</v>
      </c>
      <c r="O7" s="274"/>
      <c r="P7" s="274"/>
      <c r="Q7" s="32"/>
    </row>
    <row r="8" spans="1:1025" ht="15" x14ac:dyDescent="0.2">
      <c r="D8" s="148"/>
      <c r="E8" s="148"/>
      <c r="F8" s="149"/>
      <c r="J8" s="150"/>
      <c r="K8" s="150"/>
      <c r="L8" s="151"/>
    </row>
    <row r="9" spans="1:1025" x14ac:dyDescent="0.2">
      <c r="D9" s="314">
        <f>D11+D12+D13</f>
        <v>40.299999999999997</v>
      </c>
      <c r="E9" s="314">
        <f t="shared" ref="E9:O9" si="0">E11+E12+E13</f>
        <v>42.5</v>
      </c>
      <c r="F9" s="314">
        <f t="shared" si="0"/>
        <v>44.7</v>
      </c>
      <c r="G9" s="314">
        <f t="shared" si="0"/>
        <v>46.9</v>
      </c>
      <c r="H9" s="314">
        <f t="shared" si="0"/>
        <v>49.1</v>
      </c>
      <c r="I9" s="314">
        <f t="shared" si="0"/>
        <v>51.3</v>
      </c>
      <c r="J9" s="314">
        <f t="shared" si="0"/>
        <v>53.5</v>
      </c>
      <c r="K9" s="314">
        <f t="shared" si="0"/>
        <v>55.7</v>
      </c>
      <c r="L9" s="314">
        <f t="shared" si="0"/>
        <v>57.9</v>
      </c>
      <c r="M9" s="314">
        <f t="shared" si="0"/>
        <v>60.1</v>
      </c>
      <c r="N9" s="314">
        <f t="shared" si="0"/>
        <v>62.3</v>
      </c>
      <c r="O9" s="314">
        <f t="shared" si="0"/>
        <v>64.5</v>
      </c>
    </row>
    <row r="10" spans="1:1025" ht="25.5" customHeight="1" x14ac:dyDescent="0.2">
      <c r="B10" s="275" t="s">
        <v>115</v>
      </c>
      <c r="C10" s="275"/>
      <c r="D10" s="152" t="s">
        <v>9</v>
      </c>
      <c r="E10" s="153" t="s">
        <v>66</v>
      </c>
      <c r="F10" s="152" t="s">
        <v>67</v>
      </c>
      <c r="G10" s="152" t="s">
        <v>68</v>
      </c>
      <c r="H10" s="152" t="s">
        <v>69</v>
      </c>
      <c r="I10" s="153" t="s">
        <v>70</v>
      </c>
      <c r="J10" s="152" t="s">
        <v>71</v>
      </c>
      <c r="K10" s="153" t="s">
        <v>72</v>
      </c>
      <c r="L10" s="153" t="s">
        <v>73</v>
      </c>
      <c r="M10" s="153" t="s">
        <v>74</v>
      </c>
      <c r="N10" s="153" t="s">
        <v>75</v>
      </c>
      <c r="O10" s="154" t="s">
        <v>76</v>
      </c>
      <c r="P10" s="155" t="s">
        <v>116</v>
      </c>
    </row>
    <row r="11" spans="1:1025" ht="25.5" customHeight="1" x14ac:dyDescent="0.2">
      <c r="B11" s="272" t="s">
        <v>14</v>
      </c>
      <c r="C11" s="272"/>
      <c r="D11" s="203">
        <f>Januar!C43</f>
        <v>16</v>
      </c>
      <c r="E11" s="203">
        <f>Februar!C41</f>
        <v>17</v>
      </c>
      <c r="F11" s="203">
        <f>März!C43</f>
        <v>18</v>
      </c>
      <c r="G11" s="203">
        <f>April!C42</f>
        <v>19</v>
      </c>
      <c r="H11" s="203">
        <f>Mai!C43</f>
        <v>20</v>
      </c>
      <c r="I11" s="203">
        <f>Juni!C42</f>
        <v>21</v>
      </c>
      <c r="J11" s="203">
        <f>Juli!C43</f>
        <v>22</v>
      </c>
      <c r="K11" s="203">
        <f>August!C43</f>
        <v>23</v>
      </c>
      <c r="L11" s="203">
        <f>September!C42</f>
        <v>24</v>
      </c>
      <c r="M11" s="203">
        <f>Oktober!C43</f>
        <v>25</v>
      </c>
      <c r="N11" s="203">
        <f>November!C42</f>
        <v>26</v>
      </c>
      <c r="O11" s="204">
        <f>Dezember!C43</f>
        <v>27</v>
      </c>
      <c r="P11" s="315">
        <f>SUM(D11:O11)</f>
        <v>258</v>
      </c>
    </row>
    <row r="12" spans="1:1025" ht="25.5" customHeight="1" x14ac:dyDescent="0.2">
      <c r="B12" s="272" t="s">
        <v>15</v>
      </c>
      <c r="C12" s="272"/>
      <c r="D12" s="203">
        <f>Januar!D43</f>
        <v>22</v>
      </c>
      <c r="E12" s="203">
        <f>Februar!D41</f>
        <v>23</v>
      </c>
      <c r="F12" s="203">
        <f>März!D43</f>
        <v>24</v>
      </c>
      <c r="G12" s="203">
        <f>April!D42</f>
        <v>25</v>
      </c>
      <c r="H12" s="203">
        <f>Mai!D43</f>
        <v>26</v>
      </c>
      <c r="I12" s="203">
        <f>Juni!D42</f>
        <v>27</v>
      </c>
      <c r="J12" s="203">
        <f>Juli!D43</f>
        <v>28</v>
      </c>
      <c r="K12" s="203">
        <f>August!D43</f>
        <v>29</v>
      </c>
      <c r="L12" s="203">
        <f>September!D42</f>
        <v>30</v>
      </c>
      <c r="M12" s="203">
        <f>Oktober!D43</f>
        <v>31</v>
      </c>
      <c r="N12" s="203">
        <f>November!D42</f>
        <v>32</v>
      </c>
      <c r="O12" s="204">
        <f>Dezember!D43</f>
        <v>33</v>
      </c>
      <c r="P12" s="315">
        <f>SUM(D12:O12)</f>
        <v>330</v>
      </c>
    </row>
    <row r="13" spans="1:1025" ht="25.5" customHeight="1" x14ac:dyDescent="0.2">
      <c r="A13" s="216"/>
      <c r="B13" s="272" t="str">
        <f>Februar!E10</f>
        <v>Kleegras (anteilig)</v>
      </c>
      <c r="C13" s="272"/>
      <c r="D13" s="203">
        <f>Januar!E43</f>
        <v>2.2999999999999998</v>
      </c>
      <c r="E13" s="203">
        <f>Februar!E41</f>
        <v>2.5</v>
      </c>
      <c r="F13" s="203">
        <f>März!E43</f>
        <v>2.7</v>
      </c>
      <c r="G13" s="203">
        <f>April!E42</f>
        <v>2.9000000000000004</v>
      </c>
      <c r="H13" s="203">
        <f>Mai!E43</f>
        <v>3.1</v>
      </c>
      <c r="I13" s="203">
        <f>Juni!E42</f>
        <v>3.3000000000000003</v>
      </c>
      <c r="J13" s="203">
        <f>Juli!E43</f>
        <v>3.5</v>
      </c>
      <c r="K13" s="203">
        <f>August!E43</f>
        <v>3.7</v>
      </c>
      <c r="L13" s="203">
        <f>September!E42</f>
        <v>3.9000000000000004</v>
      </c>
      <c r="M13" s="203">
        <f>Oktober!E43</f>
        <v>4.0999999999999996</v>
      </c>
      <c r="N13" s="203">
        <f>November!E42</f>
        <v>4.3000000000000007</v>
      </c>
      <c r="O13" s="204">
        <f>Dezember!E43</f>
        <v>4.5</v>
      </c>
      <c r="P13" s="315">
        <f>SUM(D13:O13)</f>
        <v>40.799999999999997</v>
      </c>
      <c r="Q13" s="216"/>
      <c r="R13" s="216"/>
      <c r="S13" s="216"/>
      <c r="T13" s="216"/>
      <c r="U13" s="216"/>
      <c r="V13" s="216"/>
      <c r="W13" s="216"/>
      <c r="X13" s="216"/>
      <c r="Y13" s="216"/>
      <c r="Z13" s="216"/>
      <c r="AA13" s="216"/>
      <c r="AB13" s="216"/>
      <c r="AC13" s="216"/>
      <c r="AD13" s="216"/>
      <c r="AE13" s="216"/>
      <c r="AF13" s="216"/>
      <c r="AG13" s="216"/>
      <c r="AH13" s="216"/>
      <c r="AI13" s="216"/>
      <c r="AJ13" s="216"/>
      <c r="AK13" s="216"/>
      <c r="AL13" s="216"/>
      <c r="AM13" s="216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16"/>
      <c r="BB13" s="216"/>
      <c r="BC13" s="216"/>
      <c r="BD13" s="216"/>
      <c r="BE13" s="216"/>
      <c r="BF13" s="216"/>
      <c r="BG13" s="216"/>
      <c r="BH13" s="216"/>
      <c r="BI13" s="216"/>
      <c r="BJ13" s="216"/>
      <c r="BK13" s="216"/>
      <c r="BL13" s="216"/>
      <c r="BM13" s="216"/>
      <c r="BN13" s="216"/>
      <c r="BO13" s="216"/>
      <c r="BP13" s="216"/>
      <c r="BQ13" s="216"/>
      <c r="BR13" s="216"/>
      <c r="BS13" s="216"/>
      <c r="BT13" s="216"/>
      <c r="BU13" s="216"/>
      <c r="BV13" s="216"/>
      <c r="BW13" s="216"/>
      <c r="BX13" s="216"/>
      <c r="BY13" s="216"/>
      <c r="BZ13" s="216"/>
      <c r="CA13" s="216"/>
      <c r="CB13" s="216"/>
      <c r="CC13" s="216"/>
      <c r="CD13" s="216"/>
      <c r="CE13" s="216"/>
      <c r="CF13" s="216"/>
      <c r="CG13" s="216"/>
      <c r="CH13" s="216"/>
      <c r="CI13" s="216"/>
      <c r="CJ13" s="216"/>
      <c r="CK13" s="216"/>
      <c r="CL13" s="216"/>
      <c r="CM13" s="216"/>
      <c r="CN13" s="216"/>
      <c r="CO13" s="216"/>
      <c r="CP13" s="216"/>
      <c r="CQ13" s="216"/>
      <c r="CR13" s="216"/>
      <c r="CS13" s="216"/>
      <c r="CT13" s="216"/>
      <c r="CU13" s="216"/>
      <c r="CV13" s="216"/>
      <c r="CW13" s="216"/>
      <c r="CX13" s="216"/>
      <c r="CY13" s="216"/>
      <c r="CZ13" s="216"/>
      <c r="DA13" s="216"/>
      <c r="DB13" s="216"/>
      <c r="DC13" s="216"/>
      <c r="DD13" s="216"/>
      <c r="DE13" s="216"/>
      <c r="DF13" s="216"/>
      <c r="DG13" s="216"/>
      <c r="DH13" s="216"/>
      <c r="DI13" s="216"/>
      <c r="DJ13" s="216"/>
      <c r="DK13" s="216"/>
      <c r="DL13" s="216"/>
      <c r="DM13" s="216"/>
      <c r="DN13" s="216"/>
      <c r="DO13" s="216"/>
      <c r="DP13" s="216"/>
      <c r="DQ13" s="216"/>
      <c r="DR13" s="216"/>
      <c r="DS13" s="216"/>
      <c r="DT13" s="216"/>
      <c r="DU13" s="216"/>
      <c r="DV13" s="216"/>
      <c r="DW13" s="216"/>
      <c r="DX13" s="216"/>
      <c r="DY13" s="216"/>
      <c r="DZ13" s="216"/>
      <c r="EA13" s="216"/>
      <c r="EB13" s="216"/>
      <c r="EC13" s="216"/>
      <c r="ED13" s="216"/>
      <c r="EE13" s="216"/>
      <c r="EF13" s="216"/>
      <c r="EG13" s="216"/>
      <c r="EH13" s="216"/>
      <c r="EI13" s="216"/>
      <c r="EJ13" s="216"/>
      <c r="EK13" s="216"/>
      <c r="EL13" s="216"/>
      <c r="EM13" s="216"/>
      <c r="EN13" s="216"/>
      <c r="EO13" s="216"/>
      <c r="EP13" s="216"/>
      <c r="EQ13" s="216"/>
      <c r="ER13" s="216"/>
      <c r="ES13" s="216"/>
      <c r="ET13" s="216"/>
      <c r="EU13" s="216"/>
      <c r="EV13" s="216"/>
      <c r="EW13" s="216"/>
      <c r="EX13" s="216"/>
      <c r="EY13" s="216"/>
      <c r="EZ13" s="216"/>
      <c r="FA13" s="216"/>
      <c r="FB13" s="216"/>
      <c r="FC13" s="216"/>
      <c r="FD13" s="216"/>
      <c r="FE13" s="216"/>
      <c r="FF13" s="216"/>
      <c r="FG13" s="216"/>
      <c r="FH13" s="216"/>
      <c r="FI13" s="216"/>
      <c r="FJ13" s="216"/>
      <c r="FK13" s="216"/>
      <c r="FL13" s="216"/>
      <c r="FM13" s="216"/>
      <c r="FN13" s="216"/>
      <c r="FO13" s="216"/>
      <c r="FP13" s="216"/>
      <c r="FQ13" s="216"/>
      <c r="FR13" s="216"/>
      <c r="FS13" s="216"/>
      <c r="FT13" s="216"/>
      <c r="FU13" s="216"/>
      <c r="FV13" s="216"/>
      <c r="FW13" s="216"/>
      <c r="FX13" s="216"/>
      <c r="FY13" s="216"/>
      <c r="FZ13" s="216"/>
      <c r="GA13" s="216"/>
      <c r="GB13" s="216"/>
      <c r="GC13" s="216"/>
      <c r="GD13" s="216"/>
      <c r="GE13" s="216"/>
      <c r="GF13" s="216"/>
      <c r="GG13" s="216"/>
      <c r="GH13" s="216"/>
      <c r="GI13" s="216"/>
      <c r="GJ13" s="216"/>
      <c r="GK13" s="216"/>
      <c r="GL13" s="216"/>
      <c r="GM13" s="216"/>
      <c r="GN13" s="216"/>
      <c r="GO13" s="216"/>
      <c r="GP13" s="216"/>
      <c r="GQ13" s="216"/>
      <c r="GR13" s="216"/>
      <c r="GS13" s="216"/>
      <c r="GT13" s="216"/>
      <c r="GU13" s="216"/>
      <c r="GV13" s="216"/>
      <c r="GW13" s="216"/>
      <c r="GX13" s="216"/>
      <c r="GY13" s="216"/>
      <c r="GZ13" s="216"/>
      <c r="HA13" s="216"/>
      <c r="HB13" s="216"/>
      <c r="HC13" s="216"/>
      <c r="HD13" s="216"/>
      <c r="HE13" s="216"/>
      <c r="HF13" s="216"/>
      <c r="HG13" s="216"/>
      <c r="HH13" s="216"/>
      <c r="HI13" s="216"/>
      <c r="HJ13" s="216"/>
      <c r="HK13" s="216"/>
      <c r="HL13" s="216"/>
      <c r="HM13" s="216"/>
      <c r="HN13" s="216"/>
      <c r="HO13" s="216"/>
      <c r="HP13" s="216"/>
      <c r="HQ13" s="216"/>
      <c r="HR13" s="216"/>
      <c r="HS13" s="216"/>
      <c r="HT13" s="216"/>
      <c r="HU13" s="216"/>
      <c r="HV13" s="216"/>
      <c r="HW13" s="216"/>
      <c r="HX13" s="216"/>
      <c r="HY13" s="216"/>
      <c r="HZ13" s="216"/>
      <c r="IA13" s="216"/>
      <c r="IB13" s="216"/>
      <c r="IC13" s="216"/>
      <c r="ID13" s="216"/>
      <c r="IE13" s="216"/>
      <c r="IF13" s="216"/>
      <c r="IG13" s="216"/>
      <c r="IH13" s="216"/>
      <c r="II13" s="216"/>
      <c r="IJ13" s="216"/>
      <c r="IK13" s="216"/>
      <c r="IL13" s="216"/>
      <c r="IM13" s="216"/>
      <c r="IN13" s="216"/>
      <c r="IO13" s="216"/>
      <c r="IP13" s="216"/>
      <c r="IQ13" s="216"/>
      <c r="IR13" s="216"/>
      <c r="IS13" s="216"/>
      <c r="IT13" s="216"/>
      <c r="IU13" s="216"/>
      <c r="IV13" s="216"/>
      <c r="IW13" s="216"/>
      <c r="IX13" s="216"/>
      <c r="IY13" s="216"/>
      <c r="IZ13" s="216"/>
      <c r="JA13" s="216"/>
      <c r="JB13" s="216"/>
      <c r="JC13" s="216"/>
      <c r="JD13" s="216"/>
      <c r="JE13" s="216"/>
      <c r="JF13" s="216"/>
      <c r="JG13" s="216"/>
      <c r="JH13" s="216"/>
      <c r="JI13" s="216"/>
      <c r="JJ13" s="216"/>
      <c r="JK13" s="216"/>
      <c r="JL13" s="216"/>
      <c r="JM13" s="216"/>
      <c r="JN13" s="216"/>
      <c r="JO13" s="216"/>
      <c r="JP13" s="216"/>
      <c r="JQ13" s="216"/>
      <c r="JR13" s="216"/>
      <c r="JS13" s="216"/>
      <c r="JT13" s="216"/>
      <c r="JU13" s="216"/>
      <c r="JV13" s="216"/>
      <c r="JW13" s="216"/>
      <c r="JX13" s="216"/>
      <c r="JY13" s="216"/>
      <c r="JZ13" s="216"/>
      <c r="KA13" s="216"/>
      <c r="KB13" s="216"/>
      <c r="KC13" s="216"/>
      <c r="KD13" s="216"/>
      <c r="KE13" s="216"/>
      <c r="KF13" s="216"/>
      <c r="KG13" s="216"/>
      <c r="KH13" s="216"/>
      <c r="KI13" s="216"/>
      <c r="KJ13" s="216"/>
      <c r="KK13" s="216"/>
      <c r="KL13" s="216"/>
      <c r="KM13" s="216"/>
      <c r="KN13" s="216"/>
      <c r="KO13" s="216"/>
      <c r="KP13" s="216"/>
      <c r="KQ13" s="216"/>
      <c r="KR13" s="216"/>
      <c r="KS13" s="216"/>
      <c r="KT13" s="216"/>
      <c r="KU13" s="216"/>
      <c r="KV13" s="216"/>
      <c r="KW13" s="216"/>
      <c r="KX13" s="216"/>
      <c r="KY13" s="216"/>
      <c r="KZ13" s="216"/>
      <c r="LA13" s="216"/>
      <c r="LB13" s="216"/>
      <c r="LC13" s="216"/>
      <c r="LD13" s="216"/>
      <c r="LE13" s="216"/>
      <c r="LF13" s="216"/>
      <c r="LG13" s="216"/>
      <c r="LH13" s="216"/>
      <c r="LI13" s="216"/>
      <c r="LJ13" s="216"/>
      <c r="LK13" s="216"/>
      <c r="LL13" s="216"/>
      <c r="LM13" s="216"/>
      <c r="LN13" s="216"/>
      <c r="LO13" s="216"/>
      <c r="LP13" s="216"/>
      <c r="LQ13" s="216"/>
      <c r="LR13" s="216"/>
      <c r="LS13" s="216"/>
      <c r="LT13" s="216"/>
      <c r="LU13" s="216"/>
      <c r="LV13" s="216"/>
      <c r="LW13" s="216"/>
      <c r="LX13" s="216"/>
      <c r="LY13" s="216"/>
      <c r="LZ13" s="216"/>
      <c r="MA13" s="216"/>
      <c r="MB13" s="216"/>
      <c r="MC13" s="216"/>
      <c r="MD13" s="216"/>
      <c r="ME13" s="216"/>
      <c r="MF13" s="216"/>
      <c r="MG13" s="216"/>
      <c r="MH13" s="216"/>
      <c r="MI13" s="216"/>
      <c r="MJ13" s="216"/>
      <c r="MK13" s="216"/>
      <c r="ML13" s="216"/>
      <c r="MM13" s="216"/>
      <c r="MN13" s="216"/>
      <c r="MO13" s="216"/>
      <c r="MP13" s="216"/>
      <c r="MQ13" s="216"/>
      <c r="MR13" s="216"/>
      <c r="MS13" s="216"/>
      <c r="MT13" s="216"/>
      <c r="MU13" s="216"/>
      <c r="MV13" s="216"/>
      <c r="MW13" s="216"/>
      <c r="MX13" s="216"/>
      <c r="MY13" s="216"/>
      <c r="MZ13" s="216"/>
      <c r="NA13" s="216"/>
      <c r="NB13" s="216"/>
      <c r="NC13" s="216"/>
      <c r="ND13" s="216"/>
      <c r="NE13" s="216"/>
      <c r="NF13" s="216"/>
      <c r="NG13" s="216"/>
      <c r="NH13" s="216"/>
      <c r="NI13" s="216"/>
      <c r="NJ13" s="216"/>
      <c r="NK13" s="216"/>
      <c r="NL13" s="216"/>
      <c r="NM13" s="216"/>
      <c r="NN13" s="216"/>
      <c r="NO13" s="216"/>
      <c r="NP13" s="216"/>
      <c r="NQ13" s="216"/>
      <c r="NR13" s="216"/>
      <c r="NS13" s="216"/>
      <c r="NT13" s="216"/>
      <c r="NU13" s="216"/>
      <c r="NV13" s="216"/>
      <c r="NW13" s="216"/>
      <c r="NX13" s="216"/>
      <c r="NY13" s="216"/>
      <c r="NZ13" s="216"/>
      <c r="OA13" s="216"/>
      <c r="OB13" s="216"/>
      <c r="OC13" s="216"/>
      <c r="OD13" s="216"/>
      <c r="OE13" s="216"/>
      <c r="OF13" s="216"/>
      <c r="OG13" s="216"/>
      <c r="OH13" s="216"/>
      <c r="OI13" s="216"/>
      <c r="OJ13" s="216"/>
      <c r="OK13" s="216"/>
      <c r="OL13" s="216"/>
      <c r="OM13" s="216"/>
      <c r="ON13" s="216"/>
      <c r="OO13" s="216"/>
      <c r="OP13" s="216"/>
      <c r="OQ13" s="216"/>
      <c r="OR13" s="216"/>
      <c r="OS13" s="216"/>
      <c r="OT13" s="216"/>
      <c r="OU13" s="216"/>
      <c r="OV13" s="216"/>
      <c r="OW13" s="216"/>
      <c r="OX13" s="216"/>
      <c r="OY13" s="216"/>
      <c r="OZ13" s="216"/>
      <c r="PA13" s="216"/>
      <c r="PB13" s="216"/>
      <c r="PC13" s="216"/>
      <c r="PD13" s="216"/>
      <c r="PE13" s="216"/>
      <c r="PF13" s="216"/>
      <c r="PG13" s="216"/>
      <c r="PH13" s="216"/>
      <c r="PI13" s="216"/>
      <c r="PJ13" s="216"/>
      <c r="PK13" s="216"/>
      <c r="PL13" s="216"/>
      <c r="PM13" s="216"/>
      <c r="PN13" s="216"/>
      <c r="PO13" s="216"/>
      <c r="PP13" s="216"/>
      <c r="PQ13" s="216"/>
      <c r="PR13" s="216"/>
      <c r="PS13" s="216"/>
      <c r="PT13" s="216"/>
      <c r="PU13" s="216"/>
      <c r="PV13" s="216"/>
      <c r="PW13" s="216"/>
      <c r="PX13" s="216"/>
      <c r="PY13" s="216"/>
      <c r="PZ13" s="216"/>
      <c r="QA13" s="216"/>
      <c r="QB13" s="216"/>
      <c r="QC13" s="216"/>
      <c r="QD13" s="216"/>
      <c r="QE13" s="216"/>
      <c r="QF13" s="216"/>
      <c r="QG13" s="216"/>
      <c r="QH13" s="216"/>
      <c r="QI13" s="216"/>
      <c r="QJ13" s="216"/>
      <c r="QK13" s="216"/>
      <c r="QL13" s="216"/>
      <c r="QM13" s="216"/>
      <c r="QN13" s="216"/>
      <c r="QO13" s="216"/>
      <c r="QP13" s="216"/>
      <c r="QQ13" s="216"/>
      <c r="QR13" s="216"/>
      <c r="QS13" s="216"/>
      <c r="QT13" s="216"/>
      <c r="QU13" s="216"/>
      <c r="QV13" s="216"/>
      <c r="QW13" s="216"/>
      <c r="QX13" s="216"/>
      <c r="QY13" s="216"/>
      <c r="QZ13" s="216"/>
      <c r="RA13" s="216"/>
      <c r="RB13" s="216"/>
      <c r="RC13" s="216"/>
      <c r="RD13" s="216"/>
      <c r="RE13" s="216"/>
      <c r="RF13" s="216"/>
      <c r="RG13" s="216"/>
      <c r="RH13" s="216"/>
      <c r="RI13" s="216"/>
      <c r="RJ13" s="216"/>
      <c r="RK13" s="216"/>
      <c r="RL13" s="216"/>
      <c r="RM13" s="216"/>
      <c r="RN13" s="216"/>
      <c r="RO13" s="216"/>
      <c r="RP13" s="216"/>
      <c r="RQ13" s="216"/>
      <c r="RR13" s="216"/>
      <c r="RS13" s="216"/>
      <c r="RT13" s="216"/>
      <c r="RU13" s="216"/>
      <c r="RV13" s="216"/>
      <c r="RW13" s="216"/>
      <c r="RX13" s="216"/>
      <c r="RY13" s="216"/>
      <c r="RZ13" s="216"/>
      <c r="SA13" s="216"/>
      <c r="SB13" s="216"/>
      <c r="SC13" s="216"/>
      <c r="SD13" s="216"/>
      <c r="SE13" s="216"/>
      <c r="SF13" s="216"/>
      <c r="SG13" s="216"/>
      <c r="SH13" s="216"/>
      <c r="SI13" s="216"/>
      <c r="SJ13" s="216"/>
      <c r="SK13" s="216"/>
      <c r="SL13" s="216"/>
      <c r="SM13" s="216"/>
      <c r="SN13" s="216"/>
      <c r="SO13" s="216"/>
      <c r="SP13" s="216"/>
      <c r="SQ13" s="216"/>
      <c r="SR13" s="216"/>
      <c r="SS13" s="216"/>
      <c r="ST13" s="216"/>
      <c r="SU13" s="216"/>
      <c r="SV13" s="216"/>
      <c r="SW13" s="216"/>
      <c r="SX13" s="216"/>
      <c r="SY13" s="216"/>
      <c r="SZ13" s="216"/>
      <c r="TA13" s="216"/>
      <c r="TB13" s="216"/>
      <c r="TC13" s="216"/>
      <c r="TD13" s="216"/>
      <c r="TE13" s="216"/>
      <c r="TF13" s="216"/>
      <c r="TG13" s="216"/>
      <c r="TH13" s="216"/>
      <c r="TI13" s="216"/>
      <c r="TJ13" s="216"/>
      <c r="TK13" s="216"/>
      <c r="TL13" s="216"/>
      <c r="TM13" s="216"/>
      <c r="TN13" s="216"/>
      <c r="TO13" s="216"/>
      <c r="TP13" s="216"/>
      <c r="TQ13" s="216"/>
      <c r="TR13" s="216"/>
      <c r="TS13" s="216"/>
      <c r="TT13" s="216"/>
      <c r="TU13" s="216"/>
      <c r="TV13" s="216"/>
      <c r="TW13" s="216"/>
      <c r="TX13" s="216"/>
      <c r="TY13" s="216"/>
      <c r="TZ13" s="216"/>
      <c r="UA13" s="216"/>
      <c r="UB13" s="216"/>
      <c r="UC13" s="216"/>
      <c r="UD13" s="216"/>
      <c r="UE13" s="216"/>
      <c r="UF13" s="216"/>
      <c r="UG13" s="216"/>
      <c r="UH13" s="216"/>
      <c r="UI13" s="216"/>
      <c r="UJ13" s="216"/>
      <c r="UK13" s="216"/>
      <c r="UL13" s="216"/>
      <c r="UM13" s="216"/>
      <c r="UN13" s="216"/>
      <c r="UO13" s="216"/>
      <c r="UP13" s="216"/>
      <c r="UQ13" s="216"/>
      <c r="UR13" s="216"/>
      <c r="US13" s="216"/>
      <c r="UT13" s="216"/>
      <c r="UU13" s="216"/>
      <c r="UV13" s="216"/>
      <c r="UW13" s="216"/>
      <c r="UX13" s="216"/>
      <c r="UY13" s="216"/>
      <c r="UZ13" s="216"/>
      <c r="VA13" s="216"/>
      <c r="VB13" s="216"/>
      <c r="VC13" s="216"/>
      <c r="VD13" s="216"/>
      <c r="VE13" s="216"/>
      <c r="VF13" s="216"/>
      <c r="VG13" s="216"/>
      <c r="VH13" s="216"/>
      <c r="VI13" s="216"/>
      <c r="VJ13" s="216"/>
      <c r="VK13" s="216"/>
      <c r="VL13" s="216"/>
      <c r="VM13" s="216"/>
      <c r="VN13" s="216"/>
      <c r="VO13" s="216"/>
      <c r="VP13" s="216"/>
      <c r="VQ13" s="216"/>
      <c r="VR13" s="216"/>
      <c r="VS13" s="216"/>
      <c r="VT13" s="216"/>
      <c r="VU13" s="216"/>
      <c r="VV13" s="216"/>
      <c r="VW13" s="216"/>
      <c r="VX13" s="216"/>
      <c r="VY13" s="216"/>
      <c r="VZ13" s="216"/>
      <c r="WA13" s="216"/>
      <c r="WB13" s="216"/>
      <c r="WC13" s="216"/>
      <c r="WD13" s="216"/>
      <c r="WE13" s="216"/>
      <c r="WF13" s="216"/>
      <c r="WG13" s="216"/>
      <c r="WH13" s="216"/>
      <c r="WI13" s="216"/>
      <c r="WJ13" s="216"/>
      <c r="WK13" s="216"/>
      <c r="WL13" s="216"/>
      <c r="WM13" s="216"/>
      <c r="WN13" s="216"/>
      <c r="WO13" s="216"/>
      <c r="WP13" s="216"/>
      <c r="WQ13" s="216"/>
      <c r="WR13" s="216"/>
      <c r="WS13" s="216"/>
      <c r="WT13" s="216"/>
      <c r="WU13" s="216"/>
      <c r="WV13" s="216"/>
      <c r="WW13" s="216"/>
      <c r="WX13" s="216"/>
      <c r="WY13" s="216"/>
      <c r="WZ13" s="216"/>
      <c r="XA13" s="216"/>
      <c r="XB13" s="216"/>
      <c r="XC13" s="216"/>
      <c r="XD13" s="216"/>
      <c r="XE13" s="216"/>
      <c r="XF13" s="216"/>
      <c r="XG13" s="216"/>
      <c r="XH13" s="216"/>
      <c r="XI13" s="216"/>
      <c r="XJ13" s="216"/>
      <c r="XK13" s="216"/>
      <c r="XL13" s="216"/>
      <c r="XM13" s="216"/>
      <c r="XN13" s="216"/>
      <c r="XO13" s="216"/>
      <c r="XP13" s="216"/>
      <c r="XQ13" s="216"/>
      <c r="XR13" s="216"/>
      <c r="XS13" s="216"/>
      <c r="XT13" s="216"/>
      <c r="XU13" s="216"/>
      <c r="XV13" s="216"/>
      <c r="XW13" s="216"/>
      <c r="XX13" s="216"/>
      <c r="XY13" s="216"/>
      <c r="XZ13" s="216"/>
      <c r="YA13" s="216"/>
      <c r="YB13" s="216"/>
      <c r="YC13" s="216"/>
      <c r="YD13" s="216"/>
      <c r="YE13" s="216"/>
      <c r="YF13" s="216"/>
      <c r="YG13" s="216"/>
      <c r="YH13" s="216"/>
      <c r="YI13" s="216"/>
      <c r="YJ13" s="216"/>
      <c r="YK13" s="216"/>
      <c r="YL13" s="216"/>
      <c r="YM13" s="216"/>
      <c r="YN13" s="216"/>
      <c r="YO13" s="216"/>
      <c r="YP13" s="216"/>
      <c r="YQ13" s="216"/>
      <c r="YR13" s="216"/>
      <c r="YS13" s="216"/>
      <c r="YT13" s="216"/>
      <c r="YU13" s="216"/>
      <c r="YV13" s="216"/>
      <c r="YW13" s="216"/>
      <c r="YX13" s="216"/>
      <c r="YY13" s="216"/>
      <c r="YZ13" s="216"/>
      <c r="ZA13" s="216"/>
      <c r="ZB13" s="216"/>
      <c r="ZC13" s="216"/>
      <c r="ZD13" s="216"/>
      <c r="ZE13" s="216"/>
      <c r="ZF13" s="216"/>
      <c r="ZG13" s="216"/>
      <c r="ZH13" s="216"/>
      <c r="ZI13" s="216"/>
      <c r="ZJ13" s="216"/>
      <c r="ZK13" s="216"/>
      <c r="ZL13" s="216"/>
      <c r="ZM13" s="216"/>
      <c r="ZN13" s="216"/>
      <c r="ZO13" s="216"/>
      <c r="ZP13" s="216"/>
      <c r="ZQ13" s="216"/>
      <c r="ZR13" s="216"/>
      <c r="ZS13" s="216"/>
      <c r="ZT13" s="216"/>
      <c r="ZU13" s="216"/>
      <c r="ZV13" s="216"/>
      <c r="ZW13" s="216"/>
      <c r="ZX13" s="216"/>
      <c r="ZY13" s="216"/>
      <c r="ZZ13" s="216"/>
      <c r="AAA13" s="216"/>
      <c r="AAB13" s="216"/>
      <c r="AAC13" s="216"/>
      <c r="AAD13" s="216"/>
      <c r="AAE13" s="216"/>
      <c r="AAF13" s="216"/>
      <c r="AAG13" s="216"/>
      <c r="AAH13" s="216"/>
      <c r="AAI13" s="216"/>
      <c r="AAJ13" s="216"/>
      <c r="AAK13" s="216"/>
      <c r="AAL13" s="216"/>
      <c r="AAM13" s="216"/>
      <c r="AAN13" s="216"/>
      <c r="AAO13" s="216"/>
      <c r="AAP13" s="216"/>
      <c r="AAQ13" s="216"/>
      <c r="AAR13" s="216"/>
      <c r="AAS13" s="216"/>
      <c r="AAT13" s="216"/>
      <c r="AAU13" s="216"/>
      <c r="AAV13" s="216"/>
      <c r="AAW13" s="216"/>
      <c r="AAX13" s="216"/>
      <c r="AAY13" s="216"/>
      <c r="AAZ13" s="216"/>
      <c r="ABA13" s="216"/>
      <c r="ABB13" s="216"/>
      <c r="ABC13" s="216"/>
      <c r="ABD13" s="216"/>
      <c r="ABE13" s="216"/>
      <c r="ABF13" s="216"/>
      <c r="ABG13" s="216"/>
      <c r="ABH13" s="216"/>
      <c r="ABI13" s="216"/>
      <c r="ABJ13" s="216"/>
      <c r="ABK13" s="216"/>
      <c r="ABL13" s="216"/>
      <c r="ABM13" s="216"/>
      <c r="ABN13" s="216"/>
      <c r="ABO13" s="216"/>
      <c r="ABP13" s="216"/>
      <c r="ABQ13" s="216"/>
      <c r="ABR13" s="216"/>
      <c r="ABS13" s="216"/>
      <c r="ABT13" s="216"/>
      <c r="ABU13" s="216"/>
      <c r="ABV13" s="216"/>
      <c r="ABW13" s="216"/>
      <c r="ABX13" s="216"/>
      <c r="ABY13" s="216"/>
      <c r="ABZ13" s="216"/>
      <c r="ACA13" s="216"/>
      <c r="ACB13" s="216"/>
      <c r="ACC13" s="216"/>
      <c r="ACD13" s="216"/>
      <c r="ACE13" s="216"/>
      <c r="ACF13" s="216"/>
      <c r="ACG13" s="216"/>
      <c r="ACH13" s="216"/>
      <c r="ACI13" s="216"/>
      <c r="ACJ13" s="216"/>
      <c r="ACK13" s="216"/>
      <c r="ACL13" s="216"/>
      <c r="ACM13" s="216"/>
      <c r="ACN13" s="216"/>
      <c r="ACO13" s="216"/>
      <c r="ACP13" s="216"/>
      <c r="ACQ13" s="216"/>
      <c r="ACR13" s="216"/>
      <c r="ACS13" s="216"/>
      <c r="ACT13" s="216"/>
      <c r="ACU13" s="216"/>
      <c r="ACV13" s="216"/>
      <c r="ACW13" s="216"/>
      <c r="ACX13" s="216"/>
      <c r="ACY13" s="216"/>
      <c r="ACZ13" s="216"/>
      <c r="ADA13" s="216"/>
      <c r="ADB13" s="216"/>
      <c r="ADC13" s="216"/>
      <c r="ADD13" s="216"/>
      <c r="ADE13" s="216"/>
      <c r="ADF13" s="216"/>
      <c r="ADG13" s="216"/>
      <c r="ADH13" s="216"/>
      <c r="ADI13" s="216"/>
      <c r="ADJ13" s="216"/>
      <c r="ADK13" s="216"/>
      <c r="ADL13" s="216"/>
      <c r="ADM13" s="216"/>
      <c r="ADN13" s="216"/>
      <c r="ADO13" s="216"/>
      <c r="ADP13" s="216"/>
      <c r="ADQ13" s="216"/>
      <c r="ADR13" s="216"/>
      <c r="ADS13" s="216"/>
      <c r="ADT13" s="216"/>
      <c r="ADU13" s="216"/>
      <c r="ADV13" s="216"/>
      <c r="ADW13" s="216"/>
      <c r="ADX13" s="216"/>
      <c r="ADY13" s="216"/>
      <c r="ADZ13" s="216"/>
      <c r="AEA13" s="216"/>
      <c r="AEB13" s="216"/>
      <c r="AEC13" s="216"/>
      <c r="AED13" s="216"/>
      <c r="AEE13" s="216"/>
      <c r="AEF13" s="216"/>
      <c r="AEG13" s="216"/>
      <c r="AEH13" s="216"/>
      <c r="AEI13" s="216"/>
      <c r="AEJ13" s="216"/>
      <c r="AEK13" s="216"/>
      <c r="AEL13" s="216"/>
      <c r="AEM13" s="216"/>
      <c r="AEN13" s="216"/>
      <c r="AEO13" s="216"/>
      <c r="AEP13" s="216"/>
      <c r="AEQ13" s="216"/>
      <c r="AER13" s="216"/>
      <c r="AES13" s="216"/>
      <c r="AET13" s="216"/>
      <c r="AEU13" s="216"/>
      <c r="AEV13" s="216"/>
      <c r="AEW13" s="216"/>
      <c r="AEX13" s="216"/>
      <c r="AEY13" s="216"/>
      <c r="AEZ13" s="216"/>
      <c r="AFA13" s="216"/>
      <c r="AFB13" s="216"/>
      <c r="AFC13" s="216"/>
      <c r="AFD13" s="216"/>
      <c r="AFE13" s="216"/>
      <c r="AFF13" s="216"/>
      <c r="AFG13" s="216"/>
      <c r="AFH13" s="216"/>
      <c r="AFI13" s="216"/>
      <c r="AFJ13" s="216"/>
      <c r="AFK13" s="216"/>
      <c r="AFL13" s="216"/>
      <c r="AFM13" s="216"/>
      <c r="AFN13" s="216"/>
      <c r="AFO13" s="216"/>
      <c r="AFP13" s="216"/>
      <c r="AFQ13" s="216"/>
      <c r="AFR13" s="216"/>
      <c r="AFS13" s="216"/>
      <c r="AFT13" s="216"/>
      <c r="AFU13" s="216"/>
      <c r="AFV13" s="216"/>
      <c r="AFW13" s="216"/>
      <c r="AFX13" s="216"/>
      <c r="AFY13" s="216"/>
      <c r="AFZ13" s="216"/>
      <c r="AGA13" s="216"/>
      <c r="AGB13" s="216"/>
      <c r="AGC13" s="216"/>
      <c r="AGD13" s="216"/>
      <c r="AGE13" s="216"/>
      <c r="AGF13" s="216"/>
      <c r="AGG13" s="216"/>
      <c r="AGH13" s="216"/>
      <c r="AGI13" s="216"/>
      <c r="AGJ13" s="216"/>
      <c r="AGK13" s="216"/>
      <c r="AGL13" s="216"/>
      <c r="AGM13" s="216"/>
      <c r="AGN13" s="216"/>
      <c r="AGO13" s="216"/>
      <c r="AGP13" s="216"/>
      <c r="AGQ13" s="216"/>
      <c r="AGR13" s="216"/>
      <c r="AGS13" s="216"/>
      <c r="AGT13" s="216"/>
      <c r="AGU13" s="216"/>
      <c r="AGV13" s="216"/>
      <c r="AGW13" s="216"/>
      <c r="AGX13" s="216"/>
      <c r="AGY13" s="216"/>
      <c r="AGZ13" s="216"/>
      <c r="AHA13" s="216"/>
      <c r="AHB13" s="216"/>
      <c r="AHC13" s="216"/>
      <c r="AHD13" s="216"/>
      <c r="AHE13" s="216"/>
      <c r="AHF13" s="216"/>
      <c r="AHG13" s="216"/>
      <c r="AHH13" s="216"/>
      <c r="AHI13" s="216"/>
      <c r="AHJ13" s="216"/>
      <c r="AHK13" s="216"/>
      <c r="AHL13" s="216"/>
      <c r="AHM13" s="216"/>
      <c r="AHN13" s="216"/>
      <c r="AHO13" s="216"/>
      <c r="AHP13" s="216"/>
      <c r="AHQ13" s="216"/>
      <c r="AHR13" s="216"/>
      <c r="AHS13" s="216"/>
      <c r="AHT13" s="216"/>
      <c r="AHU13" s="216"/>
      <c r="AHV13" s="216"/>
      <c r="AHW13" s="216"/>
      <c r="AHX13" s="216"/>
      <c r="AHY13" s="216"/>
      <c r="AHZ13" s="216"/>
      <c r="AIA13" s="216"/>
      <c r="AIB13" s="216"/>
      <c r="AIC13" s="216"/>
      <c r="AID13" s="216"/>
      <c r="AIE13" s="216"/>
      <c r="AIF13" s="216"/>
      <c r="AIG13" s="216"/>
      <c r="AIH13" s="216"/>
      <c r="AII13" s="216"/>
      <c r="AIJ13" s="216"/>
      <c r="AIK13" s="216"/>
      <c r="AIL13" s="216"/>
      <c r="AIM13" s="216"/>
      <c r="AIN13" s="216"/>
      <c r="AIO13" s="216"/>
      <c r="AIP13" s="216"/>
      <c r="AIQ13" s="216"/>
      <c r="AIR13" s="216"/>
      <c r="AIS13" s="216"/>
      <c r="AIT13" s="216"/>
      <c r="AIU13" s="216"/>
      <c r="AIV13" s="216"/>
      <c r="AIW13" s="216"/>
      <c r="AIX13" s="216"/>
      <c r="AIY13" s="216"/>
      <c r="AIZ13" s="216"/>
      <c r="AJA13" s="216"/>
      <c r="AJB13" s="216"/>
      <c r="AJC13" s="216"/>
      <c r="AJD13" s="216"/>
      <c r="AJE13" s="216"/>
      <c r="AJF13" s="216"/>
      <c r="AJG13" s="216"/>
      <c r="AJH13" s="216"/>
      <c r="AJI13" s="216"/>
      <c r="AJJ13" s="216"/>
      <c r="AJK13" s="216"/>
      <c r="AJL13" s="216"/>
      <c r="AJM13" s="216"/>
      <c r="AJN13" s="216"/>
      <c r="AJO13" s="216"/>
      <c r="AJP13" s="216"/>
      <c r="AJQ13" s="216"/>
      <c r="AJR13" s="216"/>
      <c r="AJS13" s="216"/>
      <c r="AJT13" s="216"/>
      <c r="AJU13" s="216"/>
      <c r="AJV13" s="216"/>
      <c r="AJW13" s="216"/>
      <c r="AJX13" s="216"/>
      <c r="AJY13" s="216"/>
      <c r="AJZ13" s="216"/>
      <c r="AKA13" s="216"/>
      <c r="AKB13" s="216"/>
      <c r="AKC13" s="216"/>
      <c r="AKD13" s="216"/>
      <c r="AKE13" s="216"/>
      <c r="AKF13" s="216"/>
      <c r="AKG13" s="216"/>
      <c r="AKH13" s="216"/>
      <c r="AKI13" s="216"/>
      <c r="AKJ13" s="216"/>
      <c r="AKK13" s="216"/>
      <c r="AKL13" s="216"/>
      <c r="AKM13" s="216"/>
      <c r="AKN13" s="216"/>
      <c r="AKO13" s="216"/>
      <c r="AKP13" s="216"/>
      <c r="AKQ13" s="216"/>
      <c r="AKR13" s="216"/>
      <c r="AKS13" s="216"/>
      <c r="AKT13" s="216"/>
      <c r="AKU13" s="216"/>
      <c r="AKV13" s="216"/>
      <c r="AKW13" s="216"/>
      <c r="AKX13" s="216"/>
      <c r="AKY13" s="216"/>
      <c r="AKZ13" s="216"/>
      <c r="ALA13" s="216"/>
      <c r="ALB13" s="216"/>
      <c r="ALC13" s="216"/>
      <c r="ALD13" s="216"/>
      <c r="ALE13" s="216"/>
      <c r="ALF13" s="216"/>
      <c r="ALG13" s="216"/>
      <c r="ALH13" s="216"/>
      <c r="ALI13" s="216"/>
      <c r="ALJ13" s="216"/>
      <c r="ALK13" s="216"/>
      <c r="ALL13" s="216"/>
      <c r="ALM13" s="216"/>
      <c r="ALN13" s="216"/>
      <c r="ALO13" s="216"/>
      <c r="ALP13" s="216"/>
      <c r="ALQ13" s="216"/>
      <c r="ALR13" s="216"/>
      <c r="ALS13" s="216"/>
      <c r="ALT13" s="216"/>
      <c r="ALU13" s="216"/>
      <c r="ALV13" s="216"/>
      <c r="ALW13" s="216"/>
      <c r="ALX13" s="216"/>
      <c r="ALY13" s="216"/>
      <c r="ALZ13" s="216"/>
      <c r="AMA13" s="216"/>
      <c r="AMB13" s="216"/>
      <c r="AMC13" s="216"/>
      <c r="AMD13" s="216"/>
      <c r="AME13" s="216"/>
      <c r="AMF13" s="216"/>
      <c r="AMG13" s="216"/>
      <c r="AMH13" s="216"/>
      <c r="AMI13" s="216"/>
      <c r="AMJ13" s="216"/>
      <c r="AMK13" s="216"/>
    </row>
    <row r="14" spans="1:1025" ht="25.5" customHeight="1" x14ac:dyDescent="0.2">
      <c r="B14" s="271" t="s">
        <v>117</v>
      </c>
      <c r="C14" s="271"/>
      <c r="D14" s="205">
        <f>Januar!E44</f>
        <v>40.299999999999997</v>
      </c>
      <c r="E14" s="205">
        <f>Februar!E42</f>
        <v>42.5</v>
      </c>
      <c r="F14" s="205">
        <f>März!E44</f>
        <v>44.7</v>
      </c>
      <c r="G14" s="205">
        <f>April!E43</f>
        <v>46.9</v>
      </c>
      <c r="H14" s="205">
        <f>Mai!E44</f>
        <v>49.1</v>
      </c>
      <c r="I14" s="205">
        <f>Juni!E43</f>
        <v>51.3</v>
      </c>
      <c r="J14" s="205">
        <f>Juli!E44</f>
        <v>53.5</v>
      </c>
      <c r="K14" s="205">
        <f>August!E44</f>
        <v>55.7</v>
      </c>
      <c r="L14" s="205">
        <f>September!E43</f>
        <v>57.9</v>
      </c>
      <c r="M14" s="205">
        <f>Oktober!E44</f>
        <v>60.1</v>
      </c>
      <c r="N14" s="205">
        <f>November!E43</f>
        <v>62.3</v>
      </c>
      <c r="O14" s="206">
        <f>Dezember!E44</f>
        <v>64.5</v>
      </c>
      <c r="P14" s="310">
        <f>SUM(D14:O14)</f>
        <v>628.79999999999995</v>
      </c>
    </row>
    <row r="15" spans="1:1025" ht="14.1" customHeight="1" x14ac:dyDescent="0.2">
      <c r="B15" s="273"/>
      <c r="C15" s="273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7"/>
      <c r="P15" s="157"/>
    </row>
    <row r="16" spans="1:1025" ht="25.5" customHeight="1" x14ac:dyDescent="0.2">
      <c r="B16" s="272" t="str">
        <f>Januar!F10</f>
        <v>Maissilage</v>
      </c>
      <c r="C16" s="272"/>
      <c r="D16" s="203">
        <f>Januar!F43</f>
        <v>2</v>
      </c>
      <c r="E16" s="203">
        <f>Februar!F41</f>
        <v>2</v>
      </c>
      <c r="F16" s="203">
        <f>März!F43</f>
        <v>2</v>
      </c>
      <c r="G16" s="203">
        <f>April!F42</f>
        <v>2</v>
      </c>
      <c r="H16" s="203">
        <f>Mai!F43</f>
        <v>2</v>
      </c>
      <c r="I16" s="203">
        <f>Juni!F42</f>
        <v>2</v>
      </c>
      <c r="J16" s="203">
        <f>Juli!F43</f>
        <v>2</v>
      </c>
      <c r="K16" s="203">
        <f>August!F43</f>
        <v>2</v>
      </c>
      <c r="L16" s="203">
        <f>September!F42</f>
        <v>2</v>
      </c>
      <c r="M16" s="203">
        <f>Oktober!F43</f>
        <v>2</v>
      </c>
      <c r="N16" s="203">
        <f>November!F42</f>
        <v>2</v>
      </c>
      <c r="O16" s="204">
        <f>Dezember!F43</f>
        <v>2</v>
      </c>
      <c r="P16" s="315">
        <f t="shared" ref="P16:P22" si="1">SUM(D16:O16)</f>
        <v>24</v>
      </c>
    </row>
    <row r="17" spans="1:1025" ht="25.5" customHeight="1" x14ac:dyDescent="0.2">
      <c r="B17" s="272" t="str">
        <f>Januar!G10</f>
        <v>Grassilage</v>
      </c>
      <c r="C17" s="272"/>
      <c r="D17" s="203">
        <f>Januar!G43</f>
        <v>2</v>
      </c>
      <c r="E17" s="203">
        <f>Februar!G41</f>
        <v>2</v>
      </c>
      <c r="F17" s="203">
        <f>März!G43</f>
        <v>2</v>
      </c>
      <c r="G17" s="203">
        <f>April!G42</f>
        <v>2</v>
      </c>
      <c r="H17" s="203">
        <f>Mai!G43</f>
        <v>2</v>
      </c>
      <c r="I17" s="203">
        <f>Juni!G42</f>
        <v>2</v>
      </c>
      <c r="J17" s="203">
        <f>Juli!G43</f>
        <v>2</v>
      </c>
      <c r="K17" s="203">
        <f>August!G43</f>
        <v>2</v>
      </c>
      <c r="L17" s="203">
        <f>September!G42</f>
        <v>2</v>
      </c>
      <c r="M17" s="203">
        <f>Oktober!G43</f>
        <v>2</v>
      </c>
      <c r="N17" s="203">
        <f>November!G42</f>
        <v>2</v>
      </c>
      <c r="O17" s="204">
        <f>Dezember!G43</f>
        <v>2</v>
      </c>
      <c r="P17" s="315">
        <f t="shared" si="1"/>
        <v>24</v>
      </c>
    </row>
    <row r="18" spans="1:1025" ht="25.5" customHeight="1" x14ac:dyDescent="0.2">
      <c r="B18" s="272" t="str">
        <f>Januar!H10</f>
        <v>GPS</v>
      </c>
      <c r="C18" s="272"/>
      <c r="D18" s="203">
        <f>Januar!H43</f>
        <v>2</v>
      </c>
      <c r="E18" s="203">
        <f>Februar!H41</f>
        <v>2</v>
      </c>
      <c r="F18" s="203">
        <f>März!H43</f>
        <v>2</v>
      </c>
      <c r="G18" s="203">
        <f>April!H42</f>
        <v>2</v>
      </c>
      <c r="H18" s="203">
        <f>Mai!H43</f>
        <v>2</v>
      </c>
      <c r="I18" s="203">
        <f>Juni!H42</f>
        <v>2</v>
      </c>
      <c r="J18" s="203">
        <f>Juli!H43</f>
        <v>2</v>
      </c>
      <c r="K18" s="203">
        <f>August!H43</f>
        <v>2</v>
      </c>
      <c r="L18" s="203">
        <f>September!H42</f>
        <v>2</v>
      </c>
      <c r="M18" s="203">
        <f>Oktober!H43</f>
        <v>2</v>
      </c>
      <c r="N18" s="203">
        <f>November!H42</f>
        <v>2</v>
      </c>
      <c r="O18" s="204">
        <f>Dezember!H43</f>
        <v>2</v>
      </c>
      <c r="P18" s="315">
        <f t="shared" si="1"/>
        <v>24</v>
      </c>
    </row>
    <row r="19" spans="1:1025" ht="25.5" customHeight="1" x14ac:dyDescent="0.2">
      <c r="A19" s="216"/>
      <c r="B19" s="311" t="str">
        <f>Januar!I10</f>
        <v>Kleegras</v>
      </c>
      <c r="C19" s="312"/>
      <c r="D19" s="203">
        <f>Januar!I43</f>
        <v>6</v>
      </c>
      <c r="E19" s="203">
        <f>Februar!I41</f>
        <v>6</v>
      </c>
      <c r="F19" s="203">
        <f>März!I43</f>
        <v>6</v>
      </c>
      <c r="G19" s="203">
        <f>April!I42</f>
        <v>6</v>
      </c>
      <c r="H19" s="203">
        <f>Mai!I43</f>
        <v>6</v>
      </c>
      <c r="I19" s="203">
        <f>Juni!I42</f>
        <v>6</v>
      </c>
      <c r="J19" s="203">
        <f>Juli!I43</f>
        <v>6</v>
      </c>
      <c r="K19" s="203">
        <f>August!I43</f>
        <v>6</v>
      </c>
      <c r="L19" s="203">
        <f>September!I42</f>
        <v>6</v>
      </c>
      <c r="M19" s="203">
        <f>Oktober!I43</f>
        <v>6</v>
      </c>
      <c r="N19" s="203">
        <f>November!I42</f>
        <v>6</v>
      </c>
      <c r="O19" s="204">
        <f>Dezember!I43</f>
        <v>6</v>
      </c>
      <c r="P19" s="315"/>
      <c r="Q19" s="216"/>
      <c r="R19" s="216"/>
      <c r="S19" s="216"/>
      <c r="T19" s="216"/>
      <c r="U19" s="216"/>
      <c r="V19" s="216"/>
      <c r="W19" s="216"/>
      <c r="X19" s="216"/>
      <c r="Y19" s="216"/>
      <c r="Z19" s="216"/>
      <c r="AA19" s="216"/>
      <c r="AB19" s="216"/>
      <c r="AC19" s="216"/>
      <c r="AD19" s="216"/>
      <c r="AE19" s="216"/>
      <c r="AF19" s="216"/>
      <c r="AG19" s="216"/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6"/>
      <c r="CI19" s="216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6"/>
      <c r="DO19" s="216"/>
      <c r="DP19" s="216"/>
      <c r="DQ19" s="216"/>
      <c r="DR19" s="216"/>
      <c r="DS19" s="216"/>
      <c r="DT19" s="216"/>
      <c r="DU19" s="216"/>
      <c r="DV19" s="216"/>
      <c r="DW19" s="216"/>
      <c r="DX19" s="216"/>
      <c r="DY19" s="216"/>
      <c r="DZ19" s="216"/>
      <c r="EA19" s="216"/>
      <c r="EB19" s="216"/>
      <c r="EC19" s="216"/>
      <c r="ED19" s="216"/>
      <c r="EE19" s="216"/>
      <c r="EF19" s="216"/>
      <c r="EG19" s="216"/>
      <c r="EH19" s="216"/>
      <c r="EI19" s="216"/>
      <c r="EJ19" s="216"/>
      <c r="EK19" s="216"/>
      <c r="EL19" s="216"/>
      <c r="EM19" s="216"/>
      <c r="EN19" s="216"/>
      <c r="EO19" s="216"/>
      <c r="EP19" s="216"/>
      <c r="EQ19" s="216"/>
      <c r="ER19" s="216"/>
      <c r="ES19" s="216"/>
      <c r="ET19" s="216"/>
      <c r="EU19" s="216"/>
      <c r="EV19" s="216"/>
      <c r="EW19" s="216"/>
      <c r="EX19" s="216"/>
      <c r="EY19" s="216"/>
      <c r="EZ19" s="216"/>
      <c r="FA19" s="216"/>
      <c r="FB19" s="216"/>
      <c r="FC19" s="216"/>
      <c r="FD19" s="216"/>
      <c r="FE19" s="216"/>
      <c r="FF19" s="216"/>
      <c r="FG19" s="216"/>
      <c r="FH19" s="216"/>
      <c r="FI19" s="216"/>
      <c r="FJ19" s="216"/>
      <c r="FK19" s="216"/>
      <c r="FL19" s="216"/>
      <c r="FM19" s="216"/>
      <c r="FN19" s="216"/>
      <c r="FO19" s="216"/>
      <c r="FP19" s="216"/>
      <c r="FQ19" s="216"/>
      <c r="FR19" s="216"/>
      <c r="FS19" s="216"/>
      <c r="FT19" s="216"/>
      <c r="FU19" s="216"/>
      <c r="FV19" s="216"/>
      <c r="FW19" s="216"/>
      <c r="FX19" s="216"/>
      <c r="FY19" s="216"/>
      <c r="FZ19" s="216"/>
      <c r="GA19" s="216"/>
      <c r="GB19" s="216"/>
      <c r="GC19" s="216"/>
      <c r="GD19" s="216"/>
      <c r="GE19" s="216"/>
      <c r="GF19" s="216"/>
      <c r="GG19" s="216"/>
      <c r="GH19" s="216"/>
      <c r="GI19" s="216"/>
      <c r="GJ19" s="216"/>
      <c r="GK19" s="216"/>
      <c r="GL19" s="216"/>
      <c r="GM19" s="216"/>
      <c r="GN19" s="216"/>
      <c r="GO19" s="216"/>
      <c r="GP19" s="216"/>
      <c r="GQ19" s="216"/>
      <c r="GR19" s="216"/>
      <c r="GS19" s="216"/>
      <c r="GT19" s="216"/>
      <c r="GU19" s="216"/>
      <c r="GV19" s="216"/>
      <c r="GW19" s="216"/>
      <c r="GX19" s="216"/>
      <c r="GY19" s="216"/>
      <c r="GZ19" s="216"/>
      <c r="HA19" s="216"/>
      <c r="HB19" s="216"/>
      <c r="HC19" s="216"/>
      <c r="HD19" s="216"/>
      <c r="HE19" s="216"/>
      <c r="HF19" s="216"/>
      <c r="HG19" s="216"/>
      <c r="HH19" s="216"/>
      <c r="HI19" s="216"/>
      <c r="HJ19" s="216"/>
      <c r="HK19" s="216"/>
      <c r="HL19" s="216"/>
      <c r="HM19" s="216"/>
      <c r="HN19" s="216"/>
      <c r="HO19" s="216"/>
      <c r="HP19" s="216"/>
      <c r="HQ19" s="216"/>
      <c r="HR19" s="216"/>
      <c r="HS19" s="216"/>
      <c r="HT19" s="216"/>
      <c r="HU19" s="216"/>
      <c r="HV19" s="216"/>
      <c r="HW19" s="216"/>
      <c r="HX19" s="216"/>
      <c r="HY19" s="216"/>
      <c r="HZ19" s="216"/>
      <c r="IA19" s="216"/>
      <c r="IB19" s="216"/>
      <c r="IC19" s="216"/>
      <c r="ID19" s="216"/>
      <c r="IE19" s="216"/>
      <c r="IF19" s="216"/>
      <c r="IG19" s="216"/>
      <c r="IH19" s="216"/>
      <c r="II19" s="216"/>
      <c r="IJ19" s="216"/>
      <c r="IK19" s="216"/>
      <c r="IL19" s="216"/>
      <c r="IM19" s="216"/>
      <c r="IN19" s="216"/>
      <c r="IO19" s="216"/>
      <c r="IP19" s="216"/>
      <c r="IQ19" s="216"/>
      <c r="IR19" s="216"/>
      <c r="IS19" s="216"/>
      <c r="IT19" s="216"/>
      <c r="IU19" s="216"/>
      <c r="IV19" s="216"/>
      <c r="IW19" s="216"/>
      <c r="IX19" s="216"/>
      <c r="IY19" s="216"/>
      <c r="IZ19" s="216"/>
      <c r="JA19" s="216"/>
      <c r="JB19" s="216"/>
      <c r="JC19" s="216"/>
      <c r="JD19" s="216"/>
      <c r="JE19" s="216"/>
      <c r="JF19" s="216"/>
      <c r="JG19" s="216"/>
      <c r="JH19" s="216"/>
      <c r="JI19" s="216"/>
      <c r="JJ19" s="216"/>
      <c r="JK19" s="216"/>
      <c r="JL19" s="216"/>
      <c r="JM19" s="216"/>
      <c r="JN19" s="216"/>
      <c r="JO19" s="216"/>
      <c r="JP19" s="216"/>
      <c r="JQ19" s="216"/>
      <c r="JR19" s="216"/>
      <c r="JS19" s="216"/>
      <c r="JT19" s="216"/>
      <c r="JU19" s="216"/>
      <c r="JV19" s="216"/>
      <c r="JW19" s="216"/>
      <c r="JX19" s="216"/>
      <c r="JY19" s="216"/>
      <c r="JZ19" s="216"/>
      <c r="KA19" s="216"/>
      <c r="KB19" s="216"/>
      <c r="KC19" s="216"/>
      <c r="KD19" s="216"/>
      <c r="KE19" s="216"/>
      <c r="KF19" s="216"/>
      <c r="KG19" s="216"/>
      <c r="KH19" s="216"/>
      <c r="KI19" s="216"/>
      <c r="KJ19" s="216"/>
      <c r="KK19" s="216"/>
      <c r="KL19" s="216"/>
      <c r="KM19" s="216"/>
      <c r="KN19" s="216"/>
      <c r="KO19" s="216"/>
      <c r="KP19" s="216"/>
      <c r="KQ19" s="216"/>
      <c r="KR19" s="216"/>
      <c r="KS19" s="216"/>
      <c r="KT19" s="216"/>
      <c r="KU19" s="216"/>
      <c r="KV19" s="216"/>
      <c r="KW19" s="216"/>
      <c r="KX19" s="216"/>
      <c r="KY19" s="216"/>
      <c r="KZ19" s="216"/>
      <c r="LA19" s="216"/>
      <c r="LB19" s="216"/>
      <c r="LC19" s="216"/>
      <c r="LD19" s="216"/>
      <c r="LE19" s="216"/>
      <c r="LF19" s="216"/>
      <c r="LG19" s="216"/>
      <c r="LH19" s="216"/>
      <c r="LI19" s="216"/>
      <c r="LJ19" s="216"/>
      <c r="LK19" s="216"/>
      <c r="LL19" s="216"/>
      <c r="LM19" s="216"/>
      <c r="LN19" s="216"/>
      <c r="LO19" s="216"/>
      <c r="LP19" s="216"/>
      <c r="LQ19" s="216"/>
      <c r="LR19" s="216"/>
      <c r="LS19" s="216"/>
      <c r="LT19" s="216"/>
      <c r="LU19" s="216"/>
      <c r="LV19" s="216"/>
      <c r="LW19" s="216"/>
      <c r="LX19" s="216"/>
      <c r="LY19" s="216"/>
      <c r="LZ19" s="216"/>
      <c r="MA19" s="216"/>
      <c r="MB19" s="216"/>
      <c r="MC19" s="216"/>
      <c r="MD19" s="216"/>
      <c r="ME19" s="216"/>
      <c r="MF19" s="216"/>
      <c r="MG19" s="216"/>
      <c r="MH19" s="216"/>
      <c r="MI19" s="216"/>
      <c r="MJ19" s="216"/>
      <c r="MK19" s="216"/>
      <c r="ML19" s="216"/>
      <c r="MM19" s="216"/>
      <c r="MN19" s="216"/>
      <c r="MO19" s="216"/>
      <c r="MP19" s="216"/>
      <c r="MQ19" s="216"/>
      <c r="MR19" s="216"/>
      <c r="MS19" s="216"/>
      <c r="MT19" s="216"/>
      <c r="MU19" s="216"/>
      <c r="MV19" s="216"/>
      <c r="MW19" s="216"/>
      <c r="MX19" s="216"/>
      <c r="MY19" s="216"/>
      <c r="MZ19" s="216"/>
      <c r="NA19" s="216"/>
      <c r="NB19" s="216"/>
      <c r="NC19" s="216"/>
      <c r="ND19" s="216"/>
      <c r="NE19" s="216"/>
      <c r="NF19" s="216"/>
      <c r="NG19" s="216"/>
      <c r="NH19" s="216"/>
      <c r="NI19" s="216"/>
      <c r="NJ19" s="216"/>
      <c r="NK19" s="216"/>
      <c r="NL19" s="216"/>
      <c r="NM19" s="216"/>
      <c r="NN19" s="216"/>
      <c r="NO19" s="216"/>
      <c r="NP19" s="216"/>
      <c r="NQ19" s="216"/>
      <c r="NR19" s="216"/>
      <c r="NS19" s="216"/>
      <c r="NT19" s="216"/>
      <c r="NU19" s="216"/>
      <c r="NV19" s="216"/>
      <c r="NW19" s="216"/>
      <c r="NX19" s="216"/>
      <c r="NY19" s="216"/>
      <c r="NZ19" s="216"/>
      <c r="OA19" s="216"/>
      <c r="OB19" s="216"/>
      <c r="OC19" s="216"/>
      <c r="OD19" s="216"/>
      <c r="OE19" s="216"/>
      <c r="OF19" s="216"/>
      <c r="OG19" s="216"/>
      <c r="OH19" s="216"/>
      <c r="OI19" s="216"/>
      <c r="OJ19" s="216"/>
      <c r="OK19" s="216"/>
      <c r="OL19" s="216"/>
      <c r="OM19" s="216"/>
      <c r="ON19" s="216"/>
      <c r="OO19" s="216"/>
      <c r="OP19" s="216"/>
      <c r="OQ19" s="216"/>
      <c r="OR19" s="216"/>
      <c r="OS19" s="216"/>
      <c r="OT19" s="216"/>
      <c r="OU19" s="216"/>
      <c r="OV19" s="216"/>
      <c r="OW19" s="216"/>
      <c r="OX19" s="216"/>
      <c r="OY19" s="216"/>
      <c r="OZ19" s="216"/>
      <c r="PA19" s="216"/>
      <c r="PB19" s="216"/>
      <c r="PC19" s="216"/>
      <c r="PD19" s="216"/>
      <c r="PE19" s="216"/>
      <c r="PF19" s="216"/>
      <c r="PG19" s="216"/>
      <c r="PH19" s="216"/>
      <c r="PI19" s="216"/>
      <c r="PJ19" s="216"/>
      <c r="PK19" s="216"/>
      <c r="PL19" s="216"/>
      <c r="PM19" s="216"/>
      <c r="PN19" s="216"/>
      <c r="PO19" s="216"/>
      <c r="PP19" s="216"/>
      <c r="PQ19" s="216"/>
      <c r="PR19" s="216"/>
      <c r="PS19" s="216"/>
      <c r="PT19" s="216"/>
      <c r="PU19" s="216"/>
      <c r="PV19" s="216"/>
      <c r="PW19" s="216"/>
      <c r="PX19" s="216"/>
      <c r="PY19" s="216"/>
      <c r="PZ19" s="216"/>
      <c r="QA19" s="216"/>
      <c r="QB19" s="216"/>
      <c r="QC19" s="216"/>
      <c r="QD19" s="216"/>
      <c r="QE19" s="216"/>
      <c r="QF19" s="216"/>
      <c r="QG19" s="216"/>
      <c r="QH19" s="216"/>
      <c r="QI19" s="216"/>
      <c r="QJ19" s="216"/>
      <c r="QK19" s="216"/>
      <c r="QL19" s="216"/>
      <c r="QM19" s="216"/>
      <c r="QN19" s="216"/>
      <c r="QO19" s="216"/>
      <c r="QP19" s="216"/>
      <c r="QQ19" s="216"/>
      <c r="QR19" s="216"/>
      <c r="QS19" s="216"/>
      <c r="QT19" s="216"/>
      <c r="QU19" s="216"/>
      <c r="QV19" s="216"/>
      <c r="QW19" s="216"/>
      <c r="QX19" s="216"/>
      <c r="QY19" s="216"/>
      <c r="QZ19" s="216"/>
      <c r="RA19" s="216"/>
      <c r="RB19" s="216"/>
      <c r="RC19" s="216"/>
      <c r="RD19" s="216"/>
      <c r="RE19" s="216"/>
      <c r="RF19" s="216"/>
      <c r="RG19" s="216"/>
      <c r="RH19" s="216"/>
      <c r="RI19" s="216"/>
      <c r="RJ19" s="216"/>
      <c r="RK19" s="216"/>
      <c r="RL19" s="216"/>
      <c r="RM19" s="216"/>
      <c r="RN19" s="216"/>
      <c r="RO19" s="216"/>
      <c r="RP19" s="216"/>
      <c r="RQ19" s="216"/>
      <c r="RR19" s="216"/>
      <c r="RS19" s="216"/>
      <c r="RT19" s="216"/>
      <c r="RU19" s="216"/>
      <c r="RV19" s="216"/>
      <c r="RW19" s="216"/>
      <c r="RX19" s="216"/>
      <c r="RY19" s="216"/>
      <c r="RZ19" s="216"/>
      <c r="SA19" s="216"/>
      <c r="SB19" s="216"/>
      <c r="SC19" s="216"/>
      <c r="SD19" s="216"/>
      <c r="SE19" s="216"/>
      <c r="SF19" s="216"/>
      <c r="SG19" s="216"/>
      <c r="SH19" s="216"/>
      <c r="SI19" s="216"/>
      <c r="SJ19" s="216"/>
      <c r="SK19" s="216"/>
      <c r="SL19" s="216"/>
      <c r="SM19" s="216"/>
      <c r="SN19" s="216"/>
      <c r="SO19" s="216"/>
      <c r="SP19" s="216"/>
      <c r="SQ19" s="216"/>
      <c r="SR19" s="216"/>
      <c r="SS19" s="216"/>
      <c r="ST19" s="216"/>
      <c r="SU19" s="216"/>
      <c r="SV19" s="216"/>
      <c r="SW19" s="216"/>
      <c r="SX19" s="216"/>
      <c r="SY19" s="216"/>
      <c r="SZ19" s="216"/>
      <c r="TA19" s="216"/>
      <c r="TB19" s="216"/>
      <c r="TC19" s="216"/>
      <c r="TD19" s="216"/>
      <c r="TE19" s="216"/>
      <c r="TF19" s="216"/>
      <c r="TG19" s="216"/>
      <c r="TH19" s="216"/>
      <c r="TI19" s="216"/>
      <c r="TJ19" s="216"/>
      <c r="TK19" s="216"/>
      <c r="TL19" s="216"/>
      <c r="TM19" s="216"/>
      <c r="TN19" s="216"/>
      <c r="TO19" s="216"/>
      <c r="TP19" s="216"/>
      <c r="TQ19" s="216"/>
      <c r="TR19" s="216"/>
      <c r="TS19" s="216"/>
      <c r="TT19" s="216"/>
      <c r="TU19" s="216"/>
      <c r="TV19" s="216"/>
      <c r="TW19" s="216"/>
      <c r="TX19" s="216"/>
      <c r="TY19" s="216"/>
      <c r="TZ19" s="216"/>
      <c r="UA19" s="216"/>
      <c r="UB19" s="216"/>
      <c r="UC19" s="216"/>
      <c r="UD19" s="216"/>
      <c r="UE19" s="216"/>
      <c r="UF19" s="216"/>
      <c r="UG19" s="216"/>
      <c r="UH19" s="216"/>
      <c r="UI19" s="216"/>
      <c r="UJ19" s="216"/>
      <c r="UK19" s="216"/>
      <c r="UL19" s="216"/>
      <c r="UM19" s="216"/>
      <c r="UN19" s="216"/>
      <c r="UO19" s="216"/>
      <c r="UP19" s="216"/>
      <c r="UQ19" s="216"/>
      <c r="UR19" s="216"/>
      <c r="US19" s="216"/>
      <c r="UT19" s="216"/>
      <c r="UU19" s="216"/>
      <c r="UV19" s="216"/>
      <c r="UW19" s="216"/>
      <c r="UX19" s="216"/>
      <c r="UY19" s="216"/>
      <c r="UZ19" s="216"/>
      <c r="VA19" s="216"/>
      <c r="VB19" s="216"/>
      <c r="VC19" s="216"/>
      <c r="VD19" s="216"/>
      <c r="VE19" s="216"/>
      <c r="VF19" s="216"/>
      <c r="VG19" s="216"/>
      <c r="VH19" s="216"/>
      <c r="VI19" s="216"/>
      <c r="VJ19" s="216"/>
      <c r="VK19" s="216"/>
      <c r="VL19" s="216"/>
      <c r="VM19" s="216"/>
      <c r="VN19" s="216"/>
      <c r="VO19" s="216"/>
      <c r="VP19" s="216"/>
      <c r="VQ19" s="216"/>
      <c r="VR19" s="216"/>
      <c r="VS19" s="216"/>
      <c r="VT19" s="216"/>
      <c r="VU19" s="216"/>
      <c r="VV19" s="216"/>
      <c r="VW19" s="216"/>
      <c r="VX19" s="216"/>
      <c r="VY19" s="216"/>
      <c r="VZ19" s="216"/>
      <c r="WA19" s="216"/>
      <c r="WB19" s="216"/>
      <c r="WC19" s="216"/>
      <c r="WD19" s="216"/>
      <c r="WE19" s="216"/>
      <c r="WF19" s="216"/>
      <c r="WG19" s="216"/>
      <c r="WH19" s="216"/>
      <c r="WI19" s="216"/>
      <c r="WJ19" s="216"/>
      <c r="WK19" s="216"/>
      <c r="WL19" s="216"/>
      <c r="WM19" s="216"/>
      <c r="WN19" s="216"/>
      <c r="WO19" s="216"/>
      <c r="WP19" s="216"/>
      <c r="WQ19" s="216"/>
      <c r="WR19" s="216"/>
      <c r="WS19" s="216"/>
      <c r="WT19" s="216"/>
      <c r="WU19" s="216"/>
      <c r="WV19" s="216"/>
      <c r="WW19" s="216"/>
      <c r="WX19" s="216"/>
      <c r="WY19" s="216"/>
      <c r="WZ19" s="216"/>
      <c r="XA19" s="216"/>
      <c r="XB19" s="216"/>
      <c r="XC19" s="216"/>
      <c r="XD19" s="216"/>
      <c r="XE19" s="216"/>
      <c r="XF19" s="216"/>
      <c r="XG19" s="216"/>
      <c r="XH19" s="216"/>
      <c r="XI19" s="216"/>
      <c r="XJ19" s="216"/>
      <c r="XK19" s="216"/>
      <c r="XL19" s="216"/>
      <c r="XM19" s="216"/>
      <c r="XN19" s="216"/>
      <c r="XO19" s="216"/>
      <c r="XP19" s="216"/>
      <c r="XQ19" s="216"/>
      <c r="XR19" s="216"/>
      <c r="XS19" s="216"/>
      <c r="XT19" s="216"/>
      <c r="XU19" s="216"/>
      <c r="XV19" s="216"/>
      <c r="XW19" s="216"/>
      <c r="XX19" s="216"/>
      <c r="XY19" s="216"/>
      <c r="XZ19" s="216"/>
      <c r="YA19" s="216"/>
      <c r="YB19" s="216"/>
      <c r="YC19" s="216"/>
      <c r="YD19" s="216"/>
      <c r="YE19" s="216"/>
      <c r="YF19" s="216"/>
      <c r="YG19" s="216"/>
      <c r="YH19" s="216"/>
      <c r="YI19" s="216"/>
      <c r="YJ19" s="216"/>
      <c r="YK19" s="216"/>
      <c r="YL19" s="216"/>
      <c r="YM19" s="216"/>
      <c r="YN19" s="216"/>
      <c r="YO19" s="216"/>
      <c r="YP19" s="216"/>
      <c r="YQ19" s="216"/>
      <c r="YR19" s="216"/>
      <c r="YS19" s="216"/>
      <c r="YT19" s="216"/>
      <c r="YU19" s="216"/>
      <c r="YV19" s="216"/>
      <c r="YW19" s="216"/>
      <c r="YX19" s="216"/>
      <c r="YY19" s="216"/>
      <c r="YZ19" s="216"/>
      <c r="ZA19" s="216"/>
      <c r="ZB19" s="216"/>
      <c r="ZC19" s="216"/>
      <c r="ZD19" s="216"/>
      <c r="ZE19" s="216"/>
      <c r="ZF19" s="216"/>
      <c r="ZG19" s="216"/>
      <c r="ZH19" s="216"/>
      <c r="ZI19" s="216"/>
      <c r="ZJ19" s="216"/>
      <c r="ZK19" s="216"/>
      <c r="ZL19" s="216"/>
      <c r="ZM19" s="216"/>
      <c r="ZN19" s="216"/>
      <c r="ZO19" s="216"/>
      <c r="ZP19" s="216"/>
      <c r="ZQ19" s="216"/>
      <c r="ZR19" s="216"/>
      <c r="ZS19" s="216"/>
      <c r="ZT19" s="216"/>
      <c r="ZU19" s="216"/>
      <c r="ZV19" s="216"/>
      <c r="ZW19" s="216"/>
      <c r="ZX19" s="216"/>
      <c r="ZY19" s="216"/>
      <c r="ZZ19" s="216"/>
      <c r="AAA19" s="216"/>
      <c r="AAB19" s="216"/>
      <c r="AAC19" s="216"/>
      <c r="AAD19" s="216"/>
      <c r="AAE19" s="216"/>
      <c r="AAF19" s="216"/>
      <c r="AAG19" s="216"/>
      <c r="AAH19" s="216"/>
      <c r="AAI19" s="216"/>
      <c r="AAJ19" s="216"/>
      <c r="AAK19" s="216"/>
      <c r="AAL19" s="216"/>
      <c r="AAM19" s="216"/>
      <c r="AAN19" s="216"/>
      <c r="AAO19" s="216"/>
      <c r="AAP19" s="216"/>
      <c r="AAQ19" s="216"/>
      <c r="AAR19" s="216"/>
      <c r="AAS19" s="216"/>
      <c r="AAT19" s="216"/>
      <c r="AAU19" s="216"/>
      <c r="AAV19" s="216"/>
      <c r="AAW19" s="216"/>
      <c r="AAX19" s="216"/>
      <c r="AAY19" s="216"/>
      <c r="AAZ19" s="216"/>
      <c r="ABA19" s="216"/>
      <c r="ABB19" s="216"/>
      <c r="ABC19" s="216"/>
      <c r="ABD19" s="216"/>
      <c r="ABE19" s="216"/>
      <c r="ABF19" s="216"/>
      <c r="ABG19" s="216"/>
      <c r="ABH19" s="216"/>
      <c r="ABI19" s="216"/>
      <c r="ABJ19" s="216"/>
      <c r="ABK19" s="216"/>
      <c r="ABL19" s="216"/>
      <c r="ABM19" s="216"/>
      <c r="ABN19" s="216"/>
      <c r="ABO19" s="216"/>
      <c r="ABP19" s="216"/>
      <c r="ABQ19" s="216"/>
      <c r="ABR19" s="216"/>
      <c r="ABS19" s="216"/>
      <c r="ABT19" s="216"/>
      <c r="ABU19" s="216"/>
      <c r="ABV19" s="216"/>
      <c r="ABW19" s="216"/>
      <c r="ABX19" s="216"/>
      <c r="ABY19" s="216"/>
      <c r="ABZ19" s="216"/>
      <c r="ACA19" s="216"/>
      <c r="ACB19" s="216"/>
      <c r="ACC19" s="216"/>
      <c r="ACD19" s="216"/>
      <c r="ACE19" s="216"/>
      <c r="ACF19" s="216"/>
      <c r="ACG19" s="216"/>
      <c r="ACH19" s="216"/>
      <c r="ACI19" s="216"/>
      <c r="ACJ19" s="216"/>
      <c r="ACK19" s="216"/>
      <c r="ACL19" s="216"/>
      <c r="ACM19" s="216"/>
      <c r="ACN19" s="216"/>
      <c r="ACO19" s="216"/>
      <c r="ACP19" s="216"/>
      <c r="ACQ19" s="216"/>
      <c r="ACR19" s="216"/>
      <c r="ACS19" s="216"/>
      <c r="ACT19" s="216"/>
      <c r="ACU19" s="216"/>
      <c r="ACV19" s="216"/>
      <c r="ACW19" s="216"/>
      <c r="ACX19" s="216"/>
      <c r="ACY19" s="216"/>
      <c r="ACZ19" s="216"/>
      <c r="ADA19" s="216"/>
      <c r="ADB19" s="216"/>
      <c r="ADC19" s="216"/>
      <c r="ADD19" s="216"/>
      <c r="ADE19" s="216"/>
      <c r="ADF19" s="216"/>
      <c r="ADG19" s="216"/>
      <c r="ADH19" s="216"/>
      <c r="ADI19" s="216"/>
      <c r="ADJ19" s="216"/>
      <c r="ADK19" s="216"/>
      <c r="ADL19" s="216"/>
      <c r="ADM19" s="216"/>
      <c r="ADN19" s="216"/>
      <c r="ADO19" s="216"/>
      <c r="ADP19" s="216"/>
      <c r="ADQ19" s="216"/>
      <c r="ADR19" s="216"/>
      <c r="ADS19" s="216"/>
      <c r="ADT19" s="216"/>
      <c r="ADU19" s="216"/>
      <c r="ADV19" s="216"/>
      <c r="ADW19" s="216"/>
      <c r="ADX19" s="216"/>
      <c r="ADY19" s="216"/>
      <c r="ADZ19" s="216"/>
      <c r="AEA19" s="216"/>
      <c r="AEB19" s="216"/>
      <c r="AEC19" s="216"/>
      <c r="AED19" s="216"/>
      <c r="AEE19" s="216"/>
      <c r="AEF19" s="216"/>
      <c r="AEG19" s="216"/>
      <c r="AEH19" s="216"/>
      <c r="AEI19" s="216"/>
      <c r="AEJ19" s="216"/>
      <c r="AEK19" s="216"/>
      <c r="AEL19" s="216"/>
      <c r="AEM19" s="216"/>
      <c r="AEN19" s="216"/>
      <c r="AEO19" s="216"/>
      <c r="AEP19" s="216"/>
      <c r="AEQ19" s="216"/>
      <c r="AER19" s="216"/>
      <c r="AES19" s="216"/>
      <c r="AET19" s="216"/>
      <c r="AEU19" s="216"/>
      <c r="AEV19" s="216"/>
      <c r="AEW19" s="216"/>
      <c r="AEX19" s="216"/>
      <c r="AEY19" s="216"/>
      <c r="AEZ19" s="216"/>
      <c r="AFA19" s="216"/>
      <c r="AFB19" s="216"/>
      <c r="AFC19" s="216"/>
      <c r="AFD19" s="216"/>
      <c r="AFE19" s="216"/>
      <c r="AFF19" s="216"/>
      <c r="AFG19" s="216"/>
      <c r="AFH19" s="216"/>
      <c r="AFI19" s="216"/>
      <c r="AFJ19" s="216"/>
      <c r="AFK19" s="216"/>
      <c r="AFL19" s="216"/>
      <c r="AFM19" s="216"/>
      <c r="AFN19" s="216"/>
      <c r="AFO19" s="216"/>
      <c r="AFP19" s="216"/>
      <c r="AFQ19" s="216"/>
      <c r="AFR19" s="216"/>
      <c r="AFS19" s="216"/>
      <c r="AFT19" s="216"/>
      <c r="AFU19" s="216"/>
      <c r="AFV19" s="216"/>
      <c r="AFW19" s="216"/>
      <c r="AFX19" s="216"/>
      <c r="AFY19" s="216"/>
      <c r="AFZ19" s="216"/>
      <c r="AGA19" s="216"/>
      <c r="AGB19" s="216"/>
      <c r="AGC19" s="216"/>
      <c r="AGD19" s="216"/>
      <c r="AGE19" s="216"/>
      <c r="AGF19" s="216"/>
      <c r="AGG19" s="216"/>
      <c r="AGH19" s="216"/>
      <c r="AGI19" s="216"/>
      <c r="AGJ19" s="216"/>
      <c r="AGK19" s="216"/>
      <c r="AGL19" s="216"/>
      <c r="AGM19" s="216"/>
      <c r="AGN19" s="216"/>
      <c r="AGO19" s="216"/>
      <c r="AGP19" s="216"/>
      <c r="AGQ19" s="216"/>
      <c r="AGR19" s="216"/>
      <c r="AGS19" s="216"/>
      <c r="AGT19" s="216"/>
      <c r="AGU19" s="216"/>
      <c r="AGV19" s="216"/>
      <c r="AGW19" s="216"/>
      <c r="AGX19" s="216"/>
      <c r="AGY19" s="216"/>
      <c r="AGZ19" s="216"/>
      <c r="AHA19" s="216"/>
      <c r="AHB19" s="216"/>
      <c r="AHC19" s="216"/>
      <c r="AHD19" s="216"/>
      <c r="AHE19" s="216"/>
      <c r="AHF19" s="216"/>
      <c r="AHG19" s="216"/>
      <c r="AHH19" s="216"/>
      <c r="AHI19" s="216"/>
      <c r="AHJ19" s="216"/>
      <c r="AHK19" s="216"/>
      <c r="AHL19" s="216"/>
      <c r="AHM19" s="216"/>
      <c r="AHN19" s="216"/>
      <c r="AHO19" s="216"/>
      <c r="AHP19" s="216"/>
      <c r="AHQ19" s="216"/>
      <c r="AHR19" s="216"/>
      <c r="AHS19" s="216"/>
      <c r="AHT19" s="216"/>
      <c r="AHU19" s="216"/>
      <c r="AHV19" s="216"/>
      <c r="AHW19" s="216"/>
      <c r="AHX19" s="216"/>
      <c r="AHY19" s="216"/>
      <c r="AHZ19" s="216"/>
      <c r="AIA19" s="216"/>
      <c r="AIB19" s="216"/>
      <c r="AIC19" s="216"/>
      <c r="AID19" s="216"/>
      <c r="AIE19" s="216"/>
      <c r="AIF19" s="216"/>
      <c r="AIG19" s="216"/>
      <c r="AIH19" s="216"/>
      <c r="AII19" s="216"/>
      <c r="AIJ19" s="216"/>
      <c r="AIK19" s="216"/>
      <c r="AIL19" s="216"/>
      <c r="AIM19" s="216"/>
      <c r="AIN19" s="216"/>
      <c r="AIO19" s="216"/>
      <c r="AIP19" s="216"/>
      <c r="AIQ19" s="216"/>
      <c r="AIR19" s="216"/>
      <c r="AIS19" s="216"/>
      <c r="AIT19" s="216"/>
      <c r="AIU19" s="216"/>
      <c r="AIV19" s="216"/>
      <c r="AIW19" s="216"/>
      <c r="AIX19" s="216"/>
      <c r="AIY19" s="216"/>
      <c r="AIZ19" s="216"/>
      <c r="AJA19" s="216"/>
      <c r="AJB19" s="216"/>
      <c r="AJC19" s="216"/>
      <c r="AJD19" s="216"/>
      <c r="AJE19" s="216"/>
      <c r="AJF19" s="216"/>
      <c r="AJG19" s="216"/>
      <c r="AJH19" s="216"/>
      <c r="AJI19" s="216"/>
      <c r="AJJ19" s="216"/>
      <c r="AJK19" s="216"/>
      <c r="AJL19" s="216"/>
      <c r="AJM19" s="216"/>
      <c r="AJN19" s="216"/>
      <c r="AJO19" s="216"/>
      <c r="AJP19" s="216"/>
      <c r="AJQ19" s="216"/>
      <c r="AJR19" s="216"/>
      <c r="AJS19" s="216"/>
      <c r="AJT19" s="216"/>
      <c r="AJU19" s="216"/>
      <c r="AJV19" s="216"/>
      <c r="AJW19" s="216"/>
      <c r="AJX19" s="216"/>
      <c r="AJY19" s="216"/>
      <c r="AJZ19" s="216"/>
      <c r="AKA19" s="216"/>
      <c r="AKB19" s="216"/>
      <c r="AKC19" s="216"/>
      <c r="AKD19" s="216"/>
      <c r="AKE19" s="216"/>
      <c r="AKF19" s="216"/>
      <c r="AKG19" s="216"/>
      <c r="AKH19" s="216"/>
      <c r="AKI19" s="216"/>
      <c r="AKJ19" s="216"/>
      <c r="AKK19" s="216"/>
      <c r="AKL19" s="216"/>
      <c r="AKM19" s="216"/>
      <c r="AKN19" s="216"/>
      <c r="AKO19" s="216"/>
      <c r="AKP19" s="216"/>
      <c r="AKQ19" s="216"/>
      <c r="AKR19" s="216"/>
      <c r="AKS19" s="216"/>
      <c r="AKT19" s="216"/>
      <c r="AKU19" s="216"/>
      <c r="AKV19" s="216"/>
      <c r="AKW19" s="216"/>
      <c r="AKX19" s="216"/>
      <c r="AKY19" s="216"/>
      <c r="AKZ19" s="216"/>
      <c r="ALA19" s="216"/>
      <c r="ALB19" s="216"/>
      <c r="ALC19" s="216"/>
      <c r="ALD19" s="216"/>
      <c r="ALE19" s="216"/>
      <c r="ALF19" s="216"/>
      <c r="ALG19" s="216"/>
      <c r="ALH19" s="216"/>
      <c r="ALI19" s="216"/>
      <c r="ALJ19" s="216"/>
      <c r="ALK19" s="216"/>
      <c r="ALL19" s="216"/>
      <c r="ALM19" s="216"/>
      <c r="ALN19" s="216"/>
      <c r="ALO19" s="216"/>
      <c r="ALP19" s="216"/>
      <c r="ALQ19" s="216"/>
      <c r="ALR19" s="216"/>
      <c r="ALS19" s="216"/>
      <c r="ALT19" s="216"/>
      <c r="ALU19" s="216"/>
      <c r="ALV19" s="216"/>
      <c r="ALW19" s="216"/>
      <c r="ALX19" s="216"/>
      <c r="ALY19" s="216"/>
      <c r="ALZ19" s="216"/>
      <c r="AMA19" s="216"/>
      <c r="AMB19" s="216"/>
      <c r="AMC19" s="216"/>
      <c r="AMD19" s="216"/>
      <c r="AME19" s="216"/>
      <c r="AMF19" s="216"/>
      <c r="AMG19" s="216"/>
      <c r="AMH19" s="216"/>
      <c r="AMI19" s="216"/>
      <c r="AMJ19" s="216"/>
      <c r="AMK19" s="216"/>
    </row>
    <row r="20" spans="1:1025" ht="25.5" customHeight="1" x14ac:dyDescent="0.2">
      <c r="B20" s="272" t="str">
        <f>Januar!J10</f>
        <v>…</v>
      </c>
      <c r="C20" s="272"/>
      <c r="D20" s="203">
        <f>Januar!J43</f>
        <v>2</v>
      </c>
      <c r="E20" s="203">
        <f>Februar!J41</f>
        <v>2</v>
      </c>
      <c r="F20" s="203">
        <f>März!J43</f>
        <v>2</v>
      </c>
      <c r="G20" s="203">
        <f>April!J42</f>
        <v>2</v>
      </c>
      <c r="H20" s="203">
        <f>Mai!J43</f>
        <v>2</v>
      </c>
      <c r="I20" s="203">
        <f>Juni!J42</f>
        <v>2</v>
      </c>
      <c r="J20" s="203">
        <f>Juli!J43</f>
        <v>2</v>
      </c>
      <c r="K20" s="203">
        <f>August!J43</f>
        <v>2</v>
      </c>
      <c r="L20" s="203">
        <f>September!J42</f>
        <v>2</v>
      </c>
      <c r="M20" s="203">
        <f>Oktober!J43</f>
        <v>2</v>
      </c>
      <c r="N20" s="203">
        <f>November!J42</f>
        <v>2</v>
      </c>
      <c r="O20" s="204">
        <f>Dezember!J43</f>
        <v>2</v>
      </c>
      <c r="P20" s="315">
        <f t="shared" si="1"/>
        <v>24</v>
      </c>
    </row>
    <row r="21" spans="1:1025" ht="25.5" customHeight="1" x14ac:dyDescent="0.2">
      <c r="B21" s="272" t="str">
        <f>Januar!K10</f>
        <v>…</v>
      </c>
      <c r="C21" s="272"/>
      <c r="D21" s="203">
        <f>Januar!K43</f>
        <v>2</v>
      </c>
      <c r="E21" s="203">
        <f>Februar!K41</f>
        <v>2</v>
      </c>
      <c r="F21" s="203">
        <f>März!K43</f>
        <v>2</v>
      </c>
      <c r="G21" s="203">
        <f>April!K42</f>
        <v>2</v>
      </c>
      <c r="H21" s="203">
        <f>Mai!K43</f>
        <v>2</v>
      </c>
      <c r="I21" s="203">
        <f>Juni!K42</f>
        <v>2</v>
      </c>
      <c r="J21" s="203">
        <f>Juli!K43</f>
        <v>2</v>
      </c>
      <c r="K21" s="203">
        <f>August!K43</f>
        <v>2</v>
      </c>
      <c r="L21" s="203">
        <f>September!K42</f>
        <v>2</v>
      </c>
      <c r="M21" s="203">
        <f>Oktober!K43</f>
        <v>2</v>
      </c>
      <c r="N21" s="203">
        <f>November!K42</f>
        <v>2</v>
      </c>
      <c r="O21" s="204">
        <f>Dezember!K43</f>
        <v>2</v>
      </c>
      <c r="P21" s="315">
        <f t="shared" si="1"/>
        <v>24</v>
      </c>
    </row>
    <row r="22" spans="1:1025" ht="25.5" customHeight="1" x14ac:dyDescent="0.2">
      <c r="B22" s="271" t="s">
        <v>118</v>
      </c>
      <c r="C22" s="271"/>
      <c r="D22" s="205">
        <f>Januar!K44</f>
        <v>16</v>
      </c>
      <c r="E22" s="205">
        <f>Februar!K42</f>
        <v>16</v>
      </c>
      <c r="F22" s="205">
        <f>März!K44</f>
        <v>16</v>
      </c>
      <c r="G22" s="205">
        <f>April!K43</f>
        <v>16</v>
      </c>
      <c r="H22" s="205">
        <f>Mai!K44</f>
        <v>16</v>
      </c>
      <c r="I22" s="205">
        <f>Juni!K43</f>
        <v>16</v>
      </c>
      <c r="J22" s="205">
        <f>Juli!K44</f>
        <v>16</v>
      </c>
      <c r="K22" s="205">
        <f>August!K44</f>
        <v>16</v>
      </c>
      <c r="L22" s="205">
        <f>September!K43</f>
        <v>16</v>
      </c>
      <c r="M22" s="205">
        <f>Oktober!K44</f>
        <v>16</v>
      </c>
      <c r="N22" s="205">
        <f>November!K43</f>
        <v>16</v>
      </c>
      <c r="O22" s="206">
        <f>Dezember!K44</f>
        <v>16</v>
      </c>
      <c r="P22" s="310">
        <f t="shared" si="1"/>
        <v>192</v>
      </c>
    </row>
    <row r="23" spans="1:1025" ht="14.1" customHeight="1" x14ac:dyDescent="0.2">
      <c r="B23" s="273"/>
      <c r="C23" s="273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7"/>
      <c r="P23" s="157"/>
    </row>
    <row r="24" spans="1:1025" ht="25.5" customHeight="1" x14ac:dyDescent="0.2">
      <c r="B24" s="271" t="s">
        <v>119</v>
      </c>
      <c r="C24" s="271"/>
      <c r="D24" s="205">
        <f>Januar!L43</f>
        <v>54</v>
      </c>
      <c r="E24" s="205">
        <f>Februar!L41</f>
        <v>56</v>
      </c>
      <c r="F24" s="205">
        <f>März!L43</f>
        <v>58</v>
      </c>
      <c r="G24" s="205">
        <f>April!L42</f>
        <v>60</v>
      </c>
      <c r="H24" s="205">
        <f>Mai!L43</f>
        <v>62</v>
      </c>
      <c r="I24" s="205">
        <f>Juni!L42</f>
        <v>64</v>
      </c>
      <c r="J24" s="205">
        <f>Juli!L43</f>
        <v>66</v>
      </c>
      <c r="K24" s="205">
        <f>August!L43</f>
        <v>68</v>
      </c>
      <c r="L24" s="205">
        <f>September!L42</f>
        <v>70</v>
      </c>
      <c r="M24" s="205">
        <f>Oktober!L43</f>
        <v>72</v>
      </c>
      <c r="N24" s="205">
        <f>November!L42</f>
        <v>74</v>
      </c>
      <c r="O24" s="206">
        <f>Dezember!L43</f>
        <v>76</v>
      </c>
      <c r="P24" s="310">
        <f>SUM(D24:O24)</f>
        <v>780</v>
      </c>
    </row>
    <row r="25" spans="1:1025" ht="14.1" customHeight="1" x14ac:dyDescent="0.2">
      <c r="B25" s="267"/>
      <c r="C25" s="267"/>
      <c r="D25" s="159"/>
      <c r="E25" s="160"/>
      <c r="F25" s="159"/>
      <c r="G25" s="159"/>
      <c r="H25" s="160"/>
      <c r="I25" s="159"/>
      <c r="J25" s="159"/>
      <c r="K25" s="159"/>
      <c r="L25" s="159"/>
      <c r="M25" s="160"/>
      <c r="N25" s="159"/>
      <c r="O25" s="319"/>
      <c r="P25" s="161"/>
    </row>
    <row r="26" spans="1:1025" ht="25.5" customHeight="1" x14ac:dyDescent="0.2">
      <c r="B26" s="271" t="s">
        <v>120</v>
      </c>
      <c r="C26" s="271"/>
      <c r="D26" s="207">
        <f>Januar!M43</f>
        <v>0.74629629629629624</v>
      </c>
      <c r="E26" s="207">
        <f>Februar!M41</f>
        <v>0.7589285714285714</v>
      </c>
      <c r="F26" s="207">
        <f>März!M43</f>
        <v>0.77068965517241383</v>
      </c>
      <c r="G26" s="207">
        <f>April!M42</f>
        <v>0.78166666666666662</v>
      </c>
      <c r="H26" s="207">
        <f>Mai!M43</f>
        <v>0.79193548387096779</v>
      </c>
      <c r="I26" s="207">
        <f>Juni!M42</f>
        <v>0.80156249999999996</v>
      </c>
      <c r="J26" s="207">
        <f>Juli!M43</f>
        <v>0.81060606060606055</v>
      </c>
      <c r="K26" s="207">
        <f>August!M43</f>
        <v>0.81911764705882362</v>
      </c>
      <c r="L26" s="207">
        <f>September!M42</f>
        <v>0.82714285714285707</v>
      </c>
      <c r="M26" s="207">
        <f>Oktober!M43</f>
        <v>0.83472222222222225</v>
      </c>
      <c r="N26" s="207">
        <f>November!M42</f>
        <v>0.84189189189189184</v>
      </c>
      <c r="O26" s="208">
        <f>Dezember!M43</f>
        <v>0.84868421052631582</v>
      </c>
      <c r="P26" s="316">
        <f>P14/P24</f>
        <v>0.80615384615384611</v>
      </c>
    </row>
    <row r="27" spans="1:1025" ht="14.1" customHeight="1" x14ac:dyDescent="0.2">
      <c r="B27" s="267"/>
      <c r="C27" s="267"/>
      <c r="D27" s="159"/>
      <c r="E27" s="160"/>
      <c r="F27" s="159"/>
      <c r="G27" s="159"/>
      <c r="H27" s="160"/>
      <c r="I27" s="159"/>
      <c r="J27" s="159"/>
      <c r="K27" s="159"/>
      <c r="L27" s="159"/>
      <c r="M27" s="160"/>
      <c r="N27" s="159"/>
      <c r="O27" s="319"/>
      <c r="P27" s="161"/>
    </row>
    <row r="28" spans="1:1025" ht="25.5" customHeight="1" x14ac:dyDescent="0.2">
      <c r="B28" s="271" t="s">
        <v>121</v>
      </c>
      <c r="C28" s="271"/>
      <c r="D28" s="209">
        <f>IF(Januar!N42="",Januar!O41,Januar!N42)</f>
        <v>55000</v>
      </c>
      <c r="E28" s="209">
        <f>IF(Februar!N40="",Februar!O39,Februar!N40)</f>
        <v>110800</v>
      </c>
      <c r="F28" s="209">
        <f>IF(März!N42="",März!O41,März!N42)</f>
        <v>166600</v>
      </c>
      <c r="G28" s="209">
        <f>IF(April!N41="",April!O40,April!N41)</f>
        <v>222400</v>
      </c>
      <c r="H28" s="209">
        <f>IF(Mai!N42="",Mai!O41,Mai!N42)</f>
        <v>278200</v>
      </c>
      <c r="I28" s="209">
        <f>IF(Juni!N41="",Juni!O40,Juni!N41)</f>
        <v>334000</v>
      </c>
      <c r="J28" s="209">
        <f>IF(Juli!N42="",Juli!O41,Juli!N42)</f>
        <v>389800</v>
      </c>
      <c r="K28" s="209">
        <f>IF(August!N42="",August!O41,August!N42)</f>
        <v>445600</v>
      </c>
      <c r="L28" s="209">
        <f>IF(September!N41="",September!O40,September!N41)</f>
        <v>501400</v>
      </c>
      <c r="M28" s="209">
        <f>IF(Oktober!N42="",Oktober!O41,Oktober!N42)</f>
        <v>557200</v>
      </c>
      <c r="N28" s="209">
        <f>IF(November!N41="",November!O40,November!N41)</f>
        <v>613000</v>
      </c>
      <c r="O28" s="210">
        <f>IF(Dezember!N42="",Dezember!O41,Dezember!N42)</f>
        <v>668800</v>
      </c>
      <c r="P28" s="317"/>
    </row>
    <row r="29" spans="1:1025" ht="14.1" customHeight="1" x14ac:dyDescent="0.2">
      <c r="B29" s="158"/>
      <c r="C29" s="162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4"/>
      <c r="P29" s="164"/>
    </row>
    <row r="30" spans="1:1025" ht="25.5" customHeight="1" x14ac:dyDescent="0.2">
      <c r="B30" s="271" t="s">
        <v>122</v>
      </c>
      <c r="C30" s="271"/>
      <c r="D30" s="209">
        <f>IF(Januar!N43="",Januar!O43,Januar!N43)</f>
        <v>54000</v>
      </c>
      <c r="E30" s="209">
        <f>IF(Februar!N41="",Februar!O41,Februar!N41)</f>
        <v>54000</v>
      </c>
      <c r="F30" s="209">
        <f>IF(März!N43="",März!O43,März!N43)</f>
        <v>54000</v>
      </c>
      <c r="G30" s="209">
        <f>IF(April!N42="",April!O42,April!N42)</f>
        <v>54000</v>
      </c>
      <c r="H30" s="209">
        <f>IF(Mai!N43="",Mai!O43,Mai!N43)</f>
        <v>54000</v>
      </c>
      <c r="I30" s="209">
        <f>IF(Juni!N42="",Juni!O42,Juni!N42)</f>
        <v>54000</v>
      </c>
      <c r="J30" s="209">
        <f>IF(Juli!N43="",Juli!O43,Juli!N43)</f>
        <v>54000</v>
      </c>
      <c r="K30" s="209">
        <f>IF(August!N43="",August!O43,August!N43)</f>
        <v>54000</v>
      </c>
      <c r="L30" s="209">
        <f>IF(September!N42="",September!O42,September!N42)</f>
        <v>54000</v>
      </c>
      <c r="M30" s="209">
        <f>IF(Oktober!N43="",Oktober!O43,Oktober!N43)</f>
        <v>54000</v>
      </c>
      <c r="N30" s="209">
        <f>IF(November!N42="",November!O42,November!N42)</f>
        <v>54000</v>
      </c>
      <c r="O30" s="210">
        <f>IF(Dezember!N43="",Dezember!O43,Dezember!N43)</f>
        <v>54000</v>
      </c>
      <c r="P30" s="317">
        <f>SUM(D30:O30)</f>
        <v>648000</v>
      </c>
      <c r="S30" s="266" t="s">
        <v>123</v>
      </c>
      <c r="T30" s="266"/>
      <c r="U30" s="266"/>
      <c r="V30" s="266"/>
      <c r="W30" s="266"/>
      <c r="X30" s="266"/>
      <c r="Y30" s="266"/>
      <c r="Z30" s="266"/>
      <c r="AA30" s="266"/>
    </row>
    <row r="31" spans="1:1025" ht="14.1" customHeight="1" x14ac:dyDescent="0.2">
      <c r="B31" s="267"/>
      <c r="C31" s="267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4"/>
      <c r="P31" s="164"/>
    </row>
    <row r="32" spans="1:1025" ht="25.5" customHeight="1" x14ac:dyDescent="0.2">
      <c r="B32" s="268" t="s">
        <v>124</v>
      </c>
      <c r="C32" s="268"/>
      <c r="D32" s="165" t="s">
        <v>19</v>
      </c>
      <c r="E32" s="165" t="s">
        <v>19</v>
      </c>
      <c r="F32" s="165" t="s">
        <v>19</v>
      </c>
      <c r="G32" s="165" t="s">
        <v>19</v>
      </c>
      <c r="H32" s="165" t="s">
        <v>19</v>
      </c>
      <c r="I32" s="165" t="s">
        <v>19</v>
      </c>
      <c r="J32" s="165" t="s">
        <v>19</v>
      </c>
      <c r="K32" s="165" t="s">
        <v>19</v>
      </c>
      <c r="L32" s="165" t="s">
        <v>19</v>
      </c>
      <c r="M32" s="165" t="s">
        <v>19</v>
      </c>
      <c r="N32" s="165" t="s">
        <v>19</v>
      </c>
      <c r="O32" s="166" t="s">
        <v>19</v>
      </c>
      <c r="P32" s="318">
        <f>SUM(D32:O32)</f>
        <v>0</v>
      </c>
      <c r="S32" s="269" t="s">
        <v>125</v>
      </c>
      <c r="T32" s="269"/>
      <c r="U32" s="269"/>
      <c r="V32" s="269"/>
      <c r="W32" s="269"/>
      <c r="X32" s="269"/>
      <c r="Y32" s="269"/>
      <c r="Z32" s="269"/>
      <c r="AA32" s="269"/>
    </row>
    <row r="33" spans="1:16" ht="14.1" customHeight="1" x14ac:dyDescent="0.2">
      <c r="A33" s="64"/>
      <c r="B33" s="167"/>
      <c r="C33" s="167"/>
      <c r="D33" s="167"/>
      <c r="E33" s="168"/>
      <c r="F33" s="167"/>
      <c r="G33" s="167"/>
      <c r="H33" s="168"/>
      <c r="I33" s="167"/>
      <c r="J33" s="167"/>
      <c r="K33" s="167"/>
      <c r="L33" s="167"/>
      <c r="M33" s="168"/>
      <c r="N33" s="167"/>
      <c r="O33" s="167"/>
      <c r="P33" s="167"/>
    </row>
    <row r="34" spans="1:16" s="71" customFormat="1" ht="28.35" customHeight="1" x14ac:dyDescent="0.2">
      <c r="A34" s="169"/>
      <c r="B34" s="270" t="s">
        <v>63</v>
      </c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169"/>
    </row>
    <row r="35" spans="1:16" ht="56.65" customHeight="1" x14ac:dyDescent="0.25">
      <c r="A35" s="64"/>
      <c r="B35" s="74" t="s">
        <v>64</v>
      </c>
      <c r="C35" s="170"/>
      <c r="D35" s="171"/>
      <c r="E35" s="75" t="s">
        <v>65</v>
      </c>
      <c r="F35" s="265"/>
      <c r="G35" s="265"/>
      <c r="H35" s="265"/>
      <c r="I35" s="265"/>
      <c r="J35" s="265"/>
      <c r="K35" s="104"/>
      <c r="L35" s="64"/>
      <c r="M35" s="64"/>
      <c r="N35" s="64"/>
      <c r="O35" s="64"/>
      <c r="P35" s="64"/>
    </row>
  </sheetData>
  <mergeCells count="35">
    <mergeCell ref="B19:C19"/>
    <mergeCell ref="B1:G1"/>
    <mergeCell ref="O1:Q1"/>
    <mergeCell ref="A3:Q3"/>
    <mergeCell ref="B4:I4"/>
    <mergeCell ref="C5:J5"/>
    <mergeCell ref="N5:P6"/>
    <mergeCell ref="C6:J6"/>
    <mergeCell ref="B7:C7"/>
    <mergeCell ref="N7:P7"/>
    <mergeCell ref="B10:C10"/>
    <mergeCell ref="B11:C11"/>
    <mergeCell ref="B12:C12"/>
    <mergeCell ref="B14:C14"/>
    <mergeCell ref="B15:C15"/>
    <mergeCell ref="B16:C16"/>
    <mergeCell ref="B17:C17"/>
    <mergeCell ref="B18:C18"/>
    <mergeCell ref="B13:C1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0:C30"/>
    <mergeCell ref="F35:J35"/>
    <mergeCell ref="S30:AA30"/>
    <mergeCell ref="B31:C31"/>
    <mergeCell ref="B32:C32"/>
    <mergeCell ref="S32:AA32"/>
    <mergeCell ref="B34:O34"/>
  </mergeCells>
  <conditionalFormatting sqref="D26:P26">
    <cfRule type="expression" dxfId="1" priority="2">
      <formula>D$26&gt;=0.8</formula>
    </cfRule>
    <cfRule type="expression" dxfId="0" priority="3">
      <formula>D$26&lt;0.8</formula>
    </cfRule>
  </conditionalFormatting>
  <pageMargins left="0.39370078740157483" right="0.39370078740157483" top="0.59055118110236227" bottom="0.39370078740157483" header="0.59055118110236227" footer="0.39370078740157483"/>
  <pageSetup paperSize="9" scale="54" firstPageNumber="0" fitToHeight="4" orientation="landscape" r:id="rId1"/>
  <headerFooter>
    <oddHeader>&amp;L&amp;G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15</vt:i4>
      </vt:variant>
      <vt:variant>
        <vt:lpstr>Benannte Bereiche</vt:lpstr>
      </vt:variant>
      <vt:variant>
        <vt:i4>14</vt:i4>
      </vt:variant>
    </vt:vector>
  </HeadingPairs>
  <TitlesOfParts>
    <vt:vector size="29" baseType="lpstr">
      <vt:lpstr>Januar</vt:lpstr>
      <vt:lpstr>Februar</vt:lpstr>
      <vt:lpstr>März</vt:lpstr>
      <vt:lpstr>April</vt:lpstr>
      <vt:lpstr>Mai</vt:lpstr>
      <vt:lpstr>Juni</vt:lpstr>
      <vt:lpstr>Juli</vt:lpstr>
      <vt:lpstr>August</vt:lpstr>
      <vt:lpstr>September</vt:lpstr>
      <vt:lpstr>Oktober</vt:lpstr>
      <vt:lpstr>November</vt:lpstr>
      <vt:lpstr>Dezember</vt:lpstr>
      <vt:lpstr>Nachweisbuch</vt:lpstr>
      <vt:lpstr>Güllemengen-Berechnung</vt:lpstr>
      <vt:lpstr>Übersicht</vt:lpstr>
      <vt:lpstr>April!Druckbereich</vt:lpstr>
      <vt:lpstr>August!Druckbereich</vt:lpstr>
      <vt:lpstr>Dezember!Druckbereich</vt:lpstr>
      <vt:lpstr>Februar!Druckbereich</vt:lpstr>
      <vt:lpstr>Januar!Druckbereich</vt:lpstr>
      <vt:lpstr>Juli!Druckbereich</vt:lpstr>
      <vt:lpstr>Juni!Druckbereich</vt:lpstr>
      <vt:lpstr>Mai!Druckbereich</vt:lpstr>
      <vt:lpstr>März!Druckbereich</vt:lpstr>
      <vt:lpstr>Nachweisbuch!Druckbereich</vt:lpstr>
      <vt:lpstr>November!Druckbereich</vt:lpstr>
      <vt:lpstr>Oktober!Druckbereich</vt:lpstr>
      <vt:lpstr>September!Druckbereich</vt:lpstr>
      <vt:lpstr>Übersicht!Druckbereich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Dominik Riek</cp:lastModifiedBy>
  <cp:revision>412</cp:revision>
  <cp:lastPrinted>2022-05-24T09:33:37Z</cp:lastPrinted>
  <dcterms:created xsi:type="dcterms:W3CDTF">2007-02-27T11:15:42Z</dcterms:created>
  <dcterms:modified xsi:type="dcterms:W3CDTF">2026-08-20T14:05:11Z</dcterms:modified>
  <dc:language>de-DE</dc:language>
</cp:coreProperties>
</file>